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336E480C-6C15-41EA-B4BC-519ADD2459BB/Library/Application Support/Drafts/"/>
    </mc:Choice>
  </mc:AlternateContent>
  <xr:revisionPtr revIDLastSave="3" documentId="8_{9177B4D3-6503-FA46-A6AB-B6FD7601AA0B}" xr6:coauthVersionLast="37" xr6:coauthVersionMax="37" xr10:uidLastSave="{B9C1FE51-47DD-7A47-919E-1EFBDBB7033D}"/>
  <bookViews>
    <workbookView xWindow="0" yWindow="0" windowWidth="0" windowHeight="0" xr2:uid="{00000000-000D-0000-FFFF-FFFF00000000}"/>
  </bookViews>
  <sheets>
    <sheet name="小林大迫設楽" sheetId="6" r:id="rId1"/>
    <sheet name="Sheet1" sheetId="7" r:id="rId2"/>
  </sheets>
  <calcPr calcId="179020"/>
</workbook>
</file>

<file path=xl/calcChain.xml><?xml version="1.0" encoding="utf-8"?>
<calcChain xmlns="http://schemas.openxmlformats.org/spreadsheetml/2006/main">
  <c r="N150" i="6" l="1"/>
  <c r="B156" i="6"/>
  <c r="E148" i="6"/>
  <c r="P3" i="6"/>
  <c r="D3" i="6"/>
  <c r="B3" i="6"/>
  <c r="C3" i="6"/>
  <c r="G3" i="6"/>
  <c r="E3" i="6"/>
  <c r="F3" i="6"/>
  <c r="J3" i="6"/>
  <c r="H3" i="6"/>
  <c r="I3" i="6"/>
  <c r="M3" i="6"/>
  <c r="K3" i="6"/>
  <c r="L3" i="6"/>
  <c r="N3" i="6"/>
  <c r="O3" i="6"/>
  <c r="S3" i="6"/>
  <c r="Q3" i="6"/>
  <c r="R3" i="6"/>
  <c r="V3" i="6"/>
  <c r="T3" i="6"/>
  <c r="U3" i="6"/>
  <c r="P4" i="6"/>
  <c r="D4" i="6"/>
  <c r="B4" i="6"/>
  <c r="C4" i="6"/>
  <c r="G4" i="6"/>
  <c r="E4" i="6"/>
  <c r="F4" i="6"/>
  <c r="J4" i="6"/>
  <c r="H4" i="6"/>
  <c r="I4" i="6"/>
  <c r="M4" i="6"/>
  <c r="K4" i="6"/>
  <c r="L4" i="6"/>
  <c r="N4" i="6"/>
  <c r="O4" i="6"/>
  <c r="S4" i="6"/>
  <c r="Q4" i="6"/>
  <c r="R4" i="6"/>
  <c r="V4" i="6"/>
  <c r="T4" i="6"/>
  <c r="U4" i="6"/>
  <c r="P5" i="6"/>
  <c r="D5" i="6"/>
  <c r="B5" i="6"/>
  <c r="C5" i="6"/>
  <c r="G5" i="6"/>
  <c r="E5" i="6"/>
  <c r="F5" i="6"/>
  <c r="J5" i="6"/>
  <c r="H5" i="6"/>
  <c r="I5" i="6"/>
  <c r="M5" i="6"/>
  <c r="K5" i="6"/>
  <c r="L5" i="6"/>
  <c r="N5" i="6"/>
  <c r="O5" i="6"/>
  <c r="S5" i="6"/>
  <c r="Q5" i="6"/>
  <c r="R5" i="6"/>
  <c r="V5" i="6"/>
  <c r="T5" i="6"/>
  <c r="U5" i="6"/>
  <c r="P6" i="6"/>
  <c r="D6" i="6"/>
  <c r="B6" i="6"/>
  <c r="C6" i="6"/>
  <c r="G6" i="6"/>
  <c r="E6" i="6"/>
  <c r="F6" i="6"/>
  <c r="J6" i="6"/>
  <c r="H6" i="6"/>
  <c r="I6" i="6"/>
  <c r="M6" i="6"/>
  <c r="K6" i="6"/>
  <c r="L6" i="6"/>
  <c r="N6" i="6"/>
  <c r="O6" i="6"/>
  <c r="S6" i="6"/>
  <c r="Q6" i="6"/>
  <c r="R6" i="6"/>
  <c r="V6" i="6"/>
  <c r="T6" i="6"/>
  <c r="U6" i="6"/>
  <c r="P7" i="6"/>
  <c r="D7" i="6"/>
  <c r="B7" i="6"/>
  <c r="C7" i="6"/>
  <c r="G7" i="6"/>
  <c r="E7" i="6"/>
  <c r="F7" i="6"/>
  <c r="J7" i="6"/>
  <c r="H7" i="6"/>
  <c r="I7" i="6"/>
  <c r="M7" i="6"/>
  <c r="K7" i="6"/>
  <c r="L7" i="6"/>
  <c r="N7" i="6"/>
  <c r="O7" i="6"/>
  <c r="S7" i="6"/>
  <c r="Q7" i="6"/>
  <c r="R7" i="6"/>
  <c r="V7" i="6"/>
  <c r="T7" i="6"/>
  <c r="U7" i="6"/>
  <c r="P8" i="6"/>
  <c r="D8" i="6"/>
  <c r="B8" i="6"/>
  <c r="C8" i="6"/>
  <c r="G8" i="6"/>
  <c r="E8" i="6"/>
  <c r="F8" i="6"/>
  <c r="J8" i="6"/>
  <c r="H8" i="6"/>
  <c r="I8" i="6"/>
  <c r="M8" i="6"/>
  <c r="K8" i="6"/>
  <c r="L8" i="6"/>
  <c r="N8" i="6"/>
  <c r="O8" i="6"/>
  <c r="S8" i="6"/>
  <c r="Q8" i="6"/>
  <c r="R8" i="6"/>
  <c r="V8" i="6"/>
  <c r="T8" i="6"/>
  <c r="U8" i="6"/>
  <c r="P9" i="6"/>
  <c r="D9" i="6"/>
  <c r="B9" i="6"/>
  <c r="C9" i="6"/>
  <c r="G9" i="6"/>
  <c r="E9" i="6"/>
  <c r="F9" i="6"/>
  <c r="J9" i="6"/>
  <c r="H9" i="6"/>
  <c r="I9" i="6"/>
  <c r="M9" i="6"/>
  <c r="K9" i="6"/>
  <c r="L9" i="6"/>
  <c r="N9" i="6"/>
  <c r="O9" i="6"/>
  <c r="S9" i="6"/>
  <c r="Q9" i="6"/>
  <c r="R9" i="6"/>
  <c r="V9" i="6"/>
  <c r="T9" i="6"/>
  <c r="U9" i="6"/>
  <c r="P10" i="6"/>
  <c r="D10" i="6"/>
  <c r="B10" i="6"/>
  <c r="C10" i="6"/>
  <c r="G10" i="6"/>
  <c r="E10" i="6"/>
  <c r="F10" i="6"/>
  <c r="J10" i="6"/>
  <c r="H10" i="6"/>
  <c r="I10" i="6"/>
  <c r="M10" i="6"/>
  <c r="K10" i="6"/>
  <c r="L10" i="6"/>
  <c r="N10" i="6"/>
  <c r="O10" i="6"/>
  <c r="S10" i="6"/>
  <c r="Q10" i="6"/>
  <c r="R10" i="6"/>
  <c r="V10" i="6"/>
  <c r="T10" i="6"/>
  <c r="U10" i="6"/>
  <c r="P11" i="6"/>
  <c r="D11" i="6"/>
  <c r="B11" i="6"/>
  <c r="C11" i="6"/>
  <c r="G11" i="6"/>
  <c r="E11" i="6"/>
  <c r="F11" i="6"/>
  <c r="J11" i="6"/>
  <c r="H11" i="6"/>
  <c r="I11" i="6"/>
  <c r="M11" i="6"/>
  <c r="K11" i="6"/>
  <c r="L11" i="6"/>
  <c r="N11" i="6"/>
  <c r="O11" i="6"/>
  <c r="S11" i="6"/>
  <c r="Q11" i="6"/>
  <c r="R11" i="6"/>
  <c r="V11" i="6"/>
  <c r="T11" i="6"/>
  <c r="U11" i="6"/>
  <c r="P12" i="6"/>
  <c r="D12" i="6"/>
  <c r="B12" i="6"/>
  <c r="C12" i="6"/>
  <c r="G12" i="6"/>
  <c r="E12" i="6"/>
  <c r="F12" i="6"/>
  <c r="J12" i="6"/>
  <c r="H12" i="6"/>
  <c r="I12" i="6"/>
  <c r="M12" i="6"/>
  <c r="K12" i="6"/>
  <c r="L12" i="6"/>
  <c r="N12" i="6"/>
  <c r="O12" i="6"/>
  <c r="S12" i="6"/>
  <c r="Q12" i="6"/>
  <c r="R12" i="6"/>
  <c r="V12" i="6"/>
  <c r="T12" i="6"/>
  <c r="U12" i="6"/>
  <c r="P13" i="6"/>
  <c r="D13" i="6"/>
  <c r="B13" i="6"/>
  <c r="C13" i="6"/>
  <c r="G13" i="6"/>
  <c r="E13" i="6"/>
  <c r="F13" i="6"/>
  <c r="J13" i="6"/>
  <c r="H13" i="6"/>
  <c r="I13" i="6"/>
  <c r="M13" i="6"/>
  <c r="K13" i="6"/>
  <c r="L13" i="6"/>
  <c r="N13" i="6"/>
  <c r="O13" i="6"/>
  <c r="S13" i="6"/>
  <c r="Q13" i="6"/>
  <c r="R13" i="6"/>
  <c r="V13" i="6"/>
  <c r="T13" i="6"/>
  <c r="U13" i="6"/>
  <c r="P14" i="6"/>
  <c r="D14" i="6"/>
  <c r="B14" i="6"/>
  <c r="C14" i="6"/>
  <c r="G14" i="6"/>
  <c r="E14" i="6"/>
  <c r="F14" i="6"/>
  <c r="J14" i="6"/>
  <c r="H14" i="6"/>
  <c r="I14" i="6"/>
  <c r="M14" i="6"/>
  <c r="K14" i="6"/>
  <c r="L14" i="6"/>
  <c r="N14" i="6"/>
  <c r="O14" i="6"/>
  <c r="S14" i="6"/>
  <c r="Q14" i="6"/>
  <c r="R14" i="6"/>
  <c r="V14" i="6"/>
  <c r="T14" i="6"/>
  <c r="U14" i="6"/>
  <c r="P15" i="6"/>
  <c r="D15" i="6"/>
  <c r="B15" i="6"/>
  <c r="C15" i="6"/>
  <c r="G15" i="6"/>
  <c r="E15" i="6"/>
  <c r="F15" i="6"/>
  <c r="J15" i="6"/>
  <c r="H15" i="6"/>
  <c r="I15" i="6"/>
  <c r="M15" i="6"/>
  <c r="K15" i="6"/>
  <c r="L15" i="6"/>
  <c r="N15" i="6"/>
  <c r="O15" i="6"/>
  <c r="S15" i="6"/>
  <c r="Q15" i="6"/>
  <c r="R15" i="6"/>
  <c r="V15" i="6"/>
  <c r="T15" i="6"/>
  <c r="U15" i="6"/>
  <c r="P16" i="6"/>
  <c r="D16" i="6"/>
  <c r="B16" i="6"/>
  <c r="C16" i="6"/>
  <c r="G16" i="6"/>
  <c r="E16" i="6"/>
  <c r="F16" i="6"/>
  <c r="J16" i="6"/>
  <c r="H16" i="6"/>
  <c r="I16" i="6"/>
  <c r="M16" i="6"/>
  <c r="K16" i="6"/>
  <c r="L16" i="6"/>
  <c r="N16" i="6"/>
  <c r="O16" i="6"/>
  <c r="S16" i="6"/>
  <c r="Q16" i="6"/>
  <c r="R16" i="6"/>
  <c r="V16" i="6"/>
  <c r="T16" i="6"/>
  <c r="U16" i="6"/>
  <c r="P17" i="6"/>
  <c r="D17" i="6"/>
  <c r="B17" i="6"/>
  <c r="C17" i="6"/>
  <c r="G17" i="6"/>
  <c r="E17" i="6"/>
  <c r="F17" i="6"/>
  <c r="J17" i="6"/>
  <c r="H17" i="6"/>
  <c r="I17" i="6"/>
  <c r="M17" i="6"/>
  <c r="K17" i="6"/>
  <c r="L17" i="6"/>
  <c r="N17" i="6"/>
  <c r="O17" i="6"/>
  <c r="S17" i="6"/>
  <c r="Q17" i="6"/>
  <c r="R17" i="6"/>
  <c r="V17" i="6"/>
  <c r="T17" i="6"/>
  <c r="U17" i="6"/>
  <c r="P18" i="6"/>
  <c r="D18" i="6"/>
  <c r="B18" i="6"/>
  <c r="C18" i="6"/>
  <c r="G18" i="6"/>
  <c r="E18" i="6"/>
  <c r="F18" i="6"/>
  <c r="J18" i="6"/>
  <c r="H18" i="6"/>
  <c r="I18" i="6"/>
  <c r="M18" i="6"/>
  <c r="K18" i="6"/>
  <c r="L18" i="6"/>
  <c r="N18" i="6"/>
  <c r="O18" i="6"/>
  <c r="S18" i="6"/>
  <c r="Q18" i="6"/>
  <c r="R18" i="6"/>
  <c r="V18" i="6"/>
  <c r="T18" i="6"/>
  <c r="U18" i="6"/>
  <c r="P19" i="6"/>
  <c r="D19" i="6"/>
  <c r="B19" i="6"/>
  <c r="C19" i="6"/>
  <c r="G19" i="6"/>
  <c r="E19" i="6"/>
  <c r="F19" i="6"/>
  <c r="J19" i="6"/>
  <c r="H19" i="6"/>
  <c r="I19" i="6"/>
  <c r="M19" i="6"/>
  <c r="K19" i="6"/>
  <c r="L19" i="6"/>
  <c r="N19" i="6"/>
  <c r="O19" i="6"/>
  <c r="S19" i="6"/>
  <c r="Q19" i="6"/>
  <c r="R19" i="6"/>
  <c r="V19" i="6"/>
  <c r="T19" i="6"/>
  <c r="U19" i="6"/>
  <c r="P20" i="6"/>
  <c r="D20" i="6"/>
  <c r="B20" i="6"/>
  <c r="C20" i="6"/>
  <c r="G20" i="6"/>
  <c r="E20" i="6"/>
  <c r="F20" i="6"/>
  <c r="J20" i="6"/>
  <c r="H20" i="6"/>
  <c r="I20" i="6"/>
  <c r="M20" i="6"/>
  <c r="K20" i="6"/>
  <c r="L20" i="6"/>
  <c r="N20" i="6"/>
  <c r="O20" i="6"/>
  <c r="S20" i="6"/>
  <c r="Q20" i="6"/>
  <c r="R20" i="6"/>
  <c r="V20" i="6"/>
  <c r="T20" i="6"/>
  <c r="U20" i="6"/>
  <c r="P21" i="6"/>
  <c r="D21" i="6"/>
  <c r="B21" i="6"/>
  <c r="C21" i="6"/>
  <c r="G21" i="6"/>
  <c r="E21" i="6"/>
  <c r="F21" i="6"/>
  <c r="J21" i="6"/>
  <c r="H21" i="6"/>
  <c r="I21" i="6"/>
  <c r="M21" i="6"/>
  <c r="K21" i="6"/>
  <c r="L21" i="6"/>
  <c r="N21" i="6"/>
  <c r="O21" i="6"/>
  <c r="S21" i="6"/>
  <c r="Q21" i="6"/>
  <c r="R21" i="6"/>
  <c r="V21" i="6"/>
  <c r="T21" i="6"/>
  <c r="U21" i="6"/>
  <c r="P22" i="6"/>
  <c r="D22" i="6"/>
  <c r="B22" i="6"/>
  <c r="C22" i="6"/>
  <c r="G22" i="6"/>
  <c r="E22" i="6"/>
  <c r="F22" i="6"/>
  <c r="J22" i="6"/>
  <c r="H22" i="6"/>
  <c r="I22" i="6"/>
  <c r="M22" i="6"/>
  <c r="K22" i="6"/>
  <c r="L22" i="6"/>
  <c r="N22" i="6"/>
  <c r="O22" i="6"/>
  <c r="S22" i="6"/>
  <c r="Q22" i="6"/>
  <c r="R22" i="6"/>
  <c r="V22" i="6"/>
  <c r="T22" i="6"/>
  <c r="U22" i="6"/>
  <c r="P23" i="6"/>
  <c r="D23" i="6"/>
  <c r="B23" i="6"/>
  <c r="C23" i="6"/>
  <c r="G23" i="6"/>
  <c r="E23" i="6"/>
  <c r="F23" i="6"/>
  <c r="J23" i="6"/>
  <c r="H23" i="6"/>
  <c r="I23" i="6"/>
  <c r="M23" i="6"/>
  <c r="K23" i="6"/>
  <c r="L23" i="6"/>
  <c r="N23" i="6"/>
  <c r="O23" i="6"/>
  <c r="S23" i="6"/>
  <c r="Q23" i="6"/>
  <c r="R23" i="6"/>
  <c r="V23" i="6"/>
  <c r="T23" i="6"/>
  <c r="U23" i="6"/>
  <c r="P24" i="6"/>
  <c r="D24" i="6"/>
  <c r="B24" i="6"/>
  <c r="C24" i="6"/>
  <c r="G24" i="6"/>
  <c r="E24" i="6"/>
  <c r="F24" i="6"/>
  <c r="J24" i="6"/>
  <c r="H24" i="6"/>
  <c r="I24" i="6"/>
  <c r="M24" i="6"/>
  <c r="K24" i="6"/>
  <c r="L24" i="6"/>
  <c r="N24" i="6"/>
  <c r="O24" i="6"/>
  <c r="S24" i="6"/>
  <c r="Q24" i="6"/>
  <c r="R24" i="6"/>
  <c r="V24" i="6"/>
  <c r="T24" i="6"/>
  <c r="U24" i="6"/>
  <c r="P25" i="6"/>
  <c r="D25" i="6"/>
  <c r="B25" i="6"/>
  <c r="C25" i="6"/>
  <c r="G25" i="6"/>
  <c r="E25" i="6"/>
  <c r="F25" i="6"/>
  <c r="J25" i="6"/>
  <c r="H25" i="6"/>
  <c r="I25" i="6"/>
  <c r="M25" i="6"/>
  <c r="K25" i="6"/>
  <c r="L25" i="6"/>
  <c r="N25" i="6"/>
  <c r="O25" i="6"/>
  <c r="S25" i="6"/>
  <c r="Q25" i="6"/>
  <c r="R25" i="6"/>
  <c r="V25" i="6"/>
  <c r="T25" i="6"/>
  <c r="U25" i="6"/>
  <c r="P26" i="6"/>
  <c r="D26" i="6"/>
  <c r="B26" i="6"/>
  <c r="C26" i="6"/>
  <c r="G26" i="6"/>
  <c r="E26" i="6"/>
  <c r="F26" i="6"/>
  <c r="J26" i="6"/>
  <c r="H26" i="6"/>
  <c r="I26" i="6"/>
  <c r="M26" i="6"/>
  <c r="K26" i="6"/>
  <c r="L26" i="6"/>
  <c r="N26" i="6"/>
  <c r="O26" i="6"/>
  <c r="S26" i="6"/>
  <c r="Q26" i="6"/>
  <c r="R26" i="6"/>
  <c r="V26" i="6"/>
  <c r="T26" i="6"/>
  <c r="U26" i="6"/>
  <c r="P27" i="6"/>
  <c r="D27" i="6"/>
  <c r="B27" i="6"/>
  <c r="C27" i="6"/>
  <c r="G27" i="6"/>
  <c r="E27" i="6"/>
  <c r="F27" i="6"/>
  <c r="J27" i="6"/>
  <c r="H27" i="6"/>
  <c r="I27" i="6"/>
  <c r="M27" i="6"/>
  <c r="K27" i="6"/>
  <c r="L27" i="6"/>
  <c r="N27" i="6"/>
  <c r="O27" i="6"/>
  <c r="S27" i="6"/>
  <c r="Q27" i="6"/>
  <c r="R27" i="6"/>
  <c r="V27" i="6"/>
  <c r="T27" i="6"/>
  <c r="U27" i="6"/>
  <c r="P28" i="6"/>
  <c r="D28" i="6"/>
  <c r="B28" i="6"/>
  <c r="C28" i="6"/>
  <c r="G28" i="6"/>
  <c r="E28" i="6"/>
  <c r="F28" i="6"/>
  <c r="J28" i="6"/>
  <c r="H28" i="6"/>
  <c r="I28" i="6"/>
  <c r="M28" i="6"/>
  <c r="K28" i="6"/>
  <c r="L28" i="6"/>
  <c r="N28" i="6"/>
  <c r="O28" i="6"/>
  <c r="S28" i="6"/>
  <c r="Q28" i="6"/>
  <c r="R28" i="6"/>
  <c r="V28" i="6"/>
  <c r="T28" i="6"/>
  <c r="U28" i="6"/>
  <c r="P29" i="6"/>
  <c r="D29" i="6"/>
  <c r="B29" i="6"/>
  <c r="C29" i="6"/>
  <c r="G29" i="6"/>
  <c r="E29" i="6"/>
  <c r="F29" i="6"/>
  <c r="J29" i="6"/>
  <c r="H29" i="6"/>
  <c r="I29" i="6"/>
  <c r="M29" i="6"/>
  <c r="K29" i="6"/>
  <c r="L29" i="6"/>
  <c r="N29" i="6"/>
  <c r="O29" i="6"/>
  <c r="S29" i="6"/>
  <c r="Q29" i="6"/>
  <c r="R29" i="6"/>
  <c r="V29" i="6"/>
  <c r="T29" i="6"/>
  <c r="U29" i="6"/>
  <c r="P30" i="6"/>
  <c r="D30" i="6"/>
  <c r="B30" i="6"/>
  <c r="C30" i="6"/>
  <c r="G30" i="6"/>
  <c r="E30" i="6"/>
  <c r="F30" i="6"/>
  <c r="J30" i="6"/>
  <c r="H30" i="6"/>
  <c r="I30" i="6"/>
  <c r="M30" i="6"/>
  <c r="K30" i="6"/>
  <c r="L30" i="6"/>
  <c r="N30" i="6"/>
  <c r="O30" i="6"/>
  <c r="S30" i="6"/>
  <c r="Q30" i="6"/>
  <c r="R30" i="6"/>
  <c r="V30" i="6"/>
  <c r="T30" i="6"/>
  <c r="U30" i="6"/>
  <c r="P31" i="6"/>
  <c r="D31" i="6"/>
  <c r="B31" i="6"/>
  <c r="C31" i="6"/>
  <c r="G31" i="6"/>
  <c r="E31" i="6"/>
  <c r="F31" i="6"/>
  <c r="J31" i="6"/>
  <c r="H31" i="6"/>
  <c r="I31" i="6"/>
  <c r="M31" i="6"/>
  <c r="K31" i="6"/>
  <c r="L31" i="6"/>
  <c r="N31" i="6"/>
  <c r="O31" i="6"/>
  <c r="S31" i="6"/>
  <c r="Q31" i="6"/>
  <c r="R31" i="6"/>
  <c r="V31" i="6"/>
  <c r="T31" i="6"/>
  <c r="U31" i="6"/>
  <c r="P32" i="6"/>
  <c r="D32" i="6"/>
  <c r="B32" i="6"/>
  <c r="C32" i="6"/>
  <c r="G32" i="6"/>
  <c r="E32" i="6"/>
  <c r="F32" i="6"/>
  <c r="J32" i="6"/>
  <c r="H32" i="6"/>
  <c r="I32" i="6"/>
  <c r="M32" i="6"/>
  <c r="K32" i="6"/>
  <c r="L32" i="6"/>
  <c r="N32" i="6"/>
  <c r="O32" i="6"/>
  <c r="S32" i="6"/>
  <c r="Q32" i="6"/>
  <c r="R32" i="6"/>
  <c r="V32" i="6"/>
  <c r="T32" i="6"/>
  <c r="U32" i="6"/>
  <c r="P33" i="6"/>
  <c r="D33" i="6"/>
  <c r="B33" i="6"/>
  <c r="C33" i="6"/>
  <c r="G33" i="6"/>
  <c r="E33" i="6"/>
  <c r="F33" i="6"/>
  <c r="J33" i="6"/>
  <c r="H33" i="6"/>
  <c r="I33" i="6"/>
  <c r="M33" i="6"/>
  <c r="K33" i="6"/>
  <c r="L33" i="6"/>
  <c r="N33" i="6"/>
  <c r="O33" i="6"/>
  <c r="S33" i="6"/>
  <c r="Q33" i="6"/>
  <c r="R33" i="6"/>
  <c r="V33" i="6"/>
  <c r="T33" i="6"/>
  <c r="U33" i="6"/>
  <c r="P34" i="6"/>
  <c r="D34" i="6"/>
  <c r="B34" i="6"/>
  <c r="C34" i="6"/>
  <c r="G34" i="6"/>
  <c r="E34" i="6"/>
  <c r="F34" i="6"/>
  <c r="J34" i="6"/>
  <c r="H34" i="6"/>
  <c r="I34" i="6"/>
  <c r="M34" i="6"/>
  <c r="K34" i="6"/>
  <c r="L34" i="6"/>
  <c r="N34" i="6"/>
  <c r="O34" i="6"/>
  <c r="S34" i="6"/>
  <c r="Q34" i="6"/>
  <c r="R34" i="6"/>
  <c r="V34" i="6"/>
  <c r="T34" i="6"/>
  <c r="U34" i="6"/>
  <c r="P35" i="6"/>
  <c r="D35" i="6"/>
  <c r="B35" i="6"/>
  <c r="C35" i="6"/>
  <c r="G35" i="6"/>
  <c r="E35" i="6"/>
  <c r="F35" i="6"/>
  <c r="J35" i="6"/>
  <c r="H35" i="6"/>
  <c r="I35" i="6"/>
  <c r="M35" i="6"/>
  <c r="K35" i="6"/>
  <c r="L35" i="6"/>
  <c r="N35" i="6"/>
  <c r="O35" i="6"/>
  <c r="S35" i="6"/>
  <c r="Q35" i="6"/>
  <c r="R35" i="6"/>
  <c r="V35" i="6"/>
  <c r="T35" i="6"/>
  <c r="U35" i="6"/>
  <c r="P36" i="6"/>
  <c r="D36" i="6"/>
  <c r="B36" i="6"/>
  <c r="C36" i="6"/>
  <c r="G36" i="6"/>
  <c r="E36" i="6"/>
  <c r="F36" i="6"/>
  <c r="J36" i="6"/>
  <c r="H36" i="6"/>
  <c r="I36" i="6"/>
  <c r="M36" i="6"/>
  <c r="K36" i="6"/>
  <c r="L36" i="6"/>
  <c r="N36" i="6"/>
  <c r="O36" i="6"/>
  <c r="S36" i="6"/>
  <c r="Q36" i="6"/>
  <c r="R36" i="6"/>
  <c r="V36" i="6"/>
  <c r="T36" i="6"/>
  <c r="U36" i="6"/>
  <c r="P37" i="6"/>
  <c r="D37" i="6"/>
  <c r="B37" i="6"/>
  <c r="C37" i="6"/>
  <c r="G37" i="6"/>
  <c r="E37" i="6"/>
  <c r="F37" i="6"/>
  <c r="J37" i="6"/>
  <c r="H37" i="6"/>
  <c r="I37" i="6"/>
  <c r="M37" i="6"/>
  <c r="K37" i="6"/>
  <c r="L37" i="6"/>
  <c r="N37" i="6"/>
  <c r="O37" i="6"/>
  <c r="S37" i="6"/>
  <c r="Q37" i="6"/>
  <c r="R37" i="6"/>
  <c r="V37" i="6"/>
  <c r="T37" i="6"/>
  <c r="U37" i="6"/>
  <c r="P38" i="6"/>
  <c r="D38" i="6"/>
  <c r="B38" i="6"/>
  <c r="C38" i="6"/>
  <c r="G38" i="6"/>
  <c r="E38" i="6"/>
  <c r="F38" i="6"/>
  <c r="J38" i="6"/>
  <c r="H38" i="6"/>
  <c r="I38" i="6"/>
  <c r="M38" i="6"/>
  <c r="K38" i="6"/>
  <c r="L38" i="6"/>
  <c r="N38" i="6"/>
  <c r="O38" i="6"/>
  <c r="S38" i="6"/>
  <c r="Q38" i="6"/>
  <c r="R38" i="6"/>
  <c r="V38" i="6"/>
  <c r="T38" i="6"/>
  <c r="U38" i="6"/>
  <c r="P39" i="6"/>
  <c r="D39" i="6"/>
  <c r="B39" i="6"/>
  <c r="C39" i="6"/>
  <c r="G39" i="6"/>
  <c r="E39" i="6"/>
  <c r="F39" i="6"/>
  <c r="J39" i="6"/>
  <c r="H39" i="6"/>
  <c r="I39" i="6"/>
  <c r="M39" i="6"/>
  <c r="K39" i="6"/>
  <c r="L39" i="6"/>
  <c r="N39" i="6"/>
  <c r="O39" i="6"/>
  <c r="S39" i="6"/>
  <c r="Q39" i="6"/>
  <c r="R39" i="6"/>
  <c r="V39" i="6"/>
  <c r="T39" i="6"/>
  <c r="U39" i="6"/>
  <c r="P40" i="6"/>
  <c r="D40" i="6"/>
  <c r="B40" i="6"/>
  <c r="C40" i="6"/>
  <c r="G40" i="6"/>
  <c r="E40" i="6"/>
  <c r="F40" i="6"/>
  <c r="J40" i="6"/>
  <c r="H40" i="6"/>
  <c r="I40" i="6"/>
  <c r="M40" i="6"/>
  <c r="K40" i="6"/>
  <c r="L40" i="6"/>
  <c r="N40" i="6"/>
  <c r="O40" i="6"/>
  <c r="S40" i="6"/>
  <c r="Q40" i="6"/>
  <c r="R40" i="6"/>
  <c r="V40" i="6"/>
  <c r="T40" i="6"/>
  <c r="U40" i="6"/>
  <c r="P41" i="6"/>
  <c r="D41" i="6"/>
  <c r="B41" i="6"/>
  <c r="C41" i="6"/>
  <c r="G41" i="6"/>
  <c r="E41" i="6"/>
  <c r="F41" i="6"/>
  <c r="J41" i="6"/>
  <c r="H41" i="6"/>
  <c r="I41" i="6"/>
  <c r="M41" i="6"/>
  <c r="K41" i="6"/>
  <c r="L41" i="6"/>
  <c r="N41" i="6"/>
  <c r="O41" i="6"/>
  <c r="S41" i="6"/>
  <c r="Q41" i="6"/>
  <c r="R41" i="6"/>
  <c r="V41" i="6"/>
  <c r="T41" i="6"/>
  <c r="U41" i="6"/>
  <c r="P42" i="6"/>
  <c r="D42" i="6"/>
  <c r="B42" i="6"/>
  <c r="C42" i="6"/>
  <c r="G42" i="6"/>
  <c r="E42" i="6"/>
  <c r="F42" i="6"/>
  <c r="J42" i="6"/>
  <c r="H42" i="6"/>
  <c r="I42" i="6"/>
  <c r="M42" i="6"/>
  <c r="K42" i="6"/>
  <c r="L42" i="6"/>
  <c r="N42" i="6"/>
  <c r="O42" i="6"/>
  <c r="S42" i="6"/>
  <c r="Q42" i="6"/>
  <c r="R42" i="6"/>
  <c r="V42" i="6"/>
  <c r="T42" i="6"/>
  <c r="U42" i="6"/>
  <c r="P43" i="6"/>
  <c r="D43" i="6"/>
  <c r="B43" i="6"/>
  <c r="C43" i="6"/>
  <c r="G43" i="6"/>
  <c r="E43" i="6"/>
  <c r="F43" i="6"/>
  <c r="J43" i="6"/>
  <c r="H43" i="6"/>
  <c r="I43" i="6"/>
  <c r="M43" i="6"/>
  <c r="K43" i="6"/>
  <c r="L43" i="6"/>
  <c r="N43" i="6"/>
  <c r="O43" i="6"/>
  <c r="S43" i="6"/>
  <c r="Q43" i="6"/>
  <c r="R43" i="6"/>
  <c r="V43" i="6"/>
  <c r="T43" i="6"/>
  <c r="U43" i="6"/>
  <c r="P44" i="6"/>
  <c r="D44" i="6"/>
  <c r="B44" i="6"/>
  <c r="C44" i="6"/>
  <c r="G44" i="6"/>
  <c r="E44" i="6"/>
  <c r="F44" i="6"/>
  <c r="J44" i="6"/>
  <c r="H44" i="6"/>
  <c r="I44" i="6"/>
  <c r="M44" i="6"/>
  <c r="K44" i="6"/>
  <c r="L44" i="6"/>
  <c r="N44" i="6"/>
  <c r="O44" i="6"/>
  <c r="S44" i="6"/>
  <c r="Q44" i="6"/>
  <c r="R44" i="6"/>
  <c r="V44" i="6"/>
  <c r="T44" i="6"/>
  <c r="U44" i="6"/>
  <c r="P45" i="6"/>
  <c r="D45" i="6"/>
  <c r="B45" i="6"/>
  <c r="C45" i="6"/>
  <c r="G45" i="6"/>
  <c r="E45" i="6"/>
  <c r="F45" i="6"/>
  <c r="J45" i="6"/>
  <c r="H45" i="6"/>
  <c r="I45" i="6"/>
  <c r="M45" i="6"/>
  <c r="K45" i="6"/>
  <c r="L45" i="6"/>
  <c r="N45" i="6"/>
  <c r="O45" i="6"/>
  <c r="S45" i="6"/>
  <c r="Q45" i="6"/>
  <c r="R45" i="6"/>
  <c r="V45" i="6"/>
  <c r="T45" i="6"/>
  <c r="U45" i="6"/>
  <c r="P46" i="6"/>
  <c r="D46" i="6"/>
  <c r="B46" i="6"/>
  <c r="C46" i="6"/>
  <c r="G46" i="6"/>
  <c r="E46" i="6"/>
  <c r="F46" i="6"/>
  <c r="J46" i="6"/>
  <c r="H46" i="6"/>
  <c r="I46" i="6"/>
  <c r="M46" i="6"/>
  <c r="K46" i="6"/>
  <c r="L46" i="6"/>
  <c r="N46" i="6"/>
  <c r="O46" i="6"/>
  <c r="S46" i="6"/>
  <c r="Q46" i="6"/>
  <c r="R46" i="6"/>
  <c r="V46" i="6"/>
  <c r="T46" i="6"/>
  <c r="U46" i="6"/>
  <c r="P47" i="6"/>
  <c r="D47" i="6"/>
  <c r="B47" i="6"/>
  <c r="C47" i="6"/>
  <c r="G47" i="6"/>
  <c r="E47" i="6"/>
  <c r="F47" i="6"/>
  <c r="J47" i="6"/>
  <c r="H47" i="6"/>
  <c r="I47" i="6"/>
  <c r="M47" i="6"/>
  <c r="K47" i="6"/>
  <c r="L47" i="6"/>
  <c r="N47" i="6"/>
  <c r="O47" i="6"/>
  <c r="S47" i="6"/>
  <c r="Q47" i="6"/>
  <c r="R47" i="6"/>
  <c r="V47" i="6"/>
  <c r="T47" i="6"/>
  <c r="U47" i="6"/>
  <c r="P48" i="6"/>
  <c r="D48" i="6"/>
  <c r="B48" i="6"/>
  <c r="C48" i="6"/>
  <c r="G48" i="6"/>
  <c r="E48" i="6"/>
  <c r="F48" i="6"/>
  <c r="J48" i="6"/>
  <c r="H48" i="6"/>
  <c r="I48" i="6"/>
  <c r="M48" i="6"/>
  <c r="K48" i="6"/>
  <c r="L48" i="6"/>
  <c r="N48" i="6"/>
  <c r="O48" i="6"/>
  <c r="S48" i="6"/>
  <c r="Q48" i="6"/>
  <c r="R48" i="6"/>
  <c r="V48" i="6"/>
  <c r="T48" i="6"/>
  <c r="U48" i="6"/>
  <c r="P49" i="6"/>
  <c r="D49" i="6"/>
  <c r="B49" i="6"/>
  <c r="C49" i="6"/>
  <c r="G49" i="6"/>
  <c r="E49" i="6"/>
  <c r="F49" i="6"/>
  <c r="J49" i="6"/>
  <c r="H49" i="6"/>
  <c r="I49" i="6"/>
  <c r="M49" i="6"/>
  <c r="K49" i="6"/>
  <c r="L49" i="6"/>
  <c r="N49" i="6"/>
  <c r="O49" i="6"/>
  <c r="S49" i="6"/>
  <c r="Q49" i="6"/>
  <c r="R49" i="6"/>
  <c r="V49" i="6"/>
  <c r="T49" i="6"/>
  <c r="U49" i="6"/>
  <c r="P50" i="6"/>
  <c r="D50" i="6"/>
  <c r="B50" i="6"/>
  <c r="C50" i="6"/>
  <c r="G50" i="6"/>
  <c r="E50" i="6"/>
  <c r="F50" i="6"/>
  <c r="J50" i="6"/>
  <c r="H50" i="6"/>
  <c r="I50" i="6"/>
  <c r="M50" i="6"/>
  <c r="K50" i="6"/>
  <c r="L50" i="6"/>
  <c r="N50" i="6"/>
  <c r="O50" i="6"/>
  <c r="S50" i="6"/>
  <c r="Q50" i="6"/>
  <c r="R50" i="6"/>
  <c r="V50" i="6"/>
  <c r="T50" i="6"/>
  <c r="U50" i="6"/>
  <c r="P51" i="6"/>
  <c r="D51" i="6"/>
  <c r="B51" i="6"/>
  <c r="C51" i="6"/>
  <c r="G51" i="6"/>
  <c r="E51" i="6"/>
  <c r="F51" i="6"/>
  <c r="J51" i="6"/>
  <c r="H51" i="6"/>
  <c r="I51" i="6"/>
  <c r="M51" i="6"/>
  <c r="K51" i="6"/>
  <c r="L51" i="6"/>
  <c r="N51" i="6"/>
  <c r="O51" i="6"/>
  <c r="S51" i="6"/>
  <c r="Q51" i="6"/>
  <c r="R51" i="6"/>
  <c r="V51" i="6"/>
  <c r="T51" i="6"/>
  <c r="U51" i="6"/>
  <c r="P52" i="6"/>
  <c r="D52" i="6"/>
  <c r="B52" i="6"/>
  <c r="C52" i="6"/>
  <c r="G52" i="6"/>
  <c r="E52" i="6"/>
  <c r="F52" i="6"/>
  <c r="J52" i="6"/>
  <c r="H52" i="6"/>
  <c r="I52" i="6"/>
  <c r="M52" i="6"/>
  <c r="K52" i="6"/>
  <c r="L52" i="6"/>
  <c r="N52" i="6"/>
  <c r="O52" i="6"/>
  <c r="S52" i="6"/>
  <c r="Q52" i="6"/>
  <c r="R52" i="6"/>
  <c r="V52" i="6"/>
  <c r="T52" i="6"/>
  <c r="U52" i="6"/>
  <c r="P53" i="6"/>
  <c r="D53" i="6"/>
  <c r="B53" i="6"/>
  <c r="C53" i="6"/>
  <c r="G53" i="6"/>
  <c r="E53" i="6"/>
  <c r="F53" i="6"/>
  <c r="J53" i="6"/>
  <c r="H53" i="6"/>
  <c r="I53" i="6"/>
  <c r="M53" i="6"/>
  <c r="K53" i="6"/>
  <c r="L53" i="6"/>
  <c r="N53" i="6"/>
  <c r="O53" i="6"/>
  <c r="S53" i="6"/>
  <c r="Q53" i="6"/>
  <c r="R53" i="6"/>
  <c r="V53" i="6"/>
  <c r="T53" i="6"/>
  <c r="U53" i="6"/>
  <c r="P54" i="6"/>
  <c r="D54" i="6"/>
  <c r="B54" i="6"/>
  <c r="C54" i="6"/>
  <c r="G54" i="6"/>
  <c r="E54" i="6"/>
  <c r="F54" i="6"/>
  <c r="J54" i="6"/>
  <c r="H54" i="6"/>
  <c r="I54" i="6"/>
  <c r="M54" i="6"/>
  <c r="K54" i="6"/>
  <c r="L54" i="6"/>
  <c r="N54" i="6"/>
  <c r="O54" i="6"/>
  <c r="S54" i="6"/>
  <c r="Q54" i="6"/>
  <c r="R54" i="6"/>
  <c r="V54" i="6"/>
  <c r="T54" i="6"/>
  <c r="U54" i="6"/>
  <c r="P55" i="6"/>
  <c r="D55" i="6"/>
  <c r="B55" i="6"/>
  <c r="C55" i="6"/>
  <c r="G55" i="6"/>
  <c r="E55" i="6"/>
  <c r="F55" i="6"/>
  <c r="J55" i="6"/>
  <c r="H55" i="6"/>
  <c r="I55" i="6"/>
  <c r="M55" i="6"/>
  <c r="K55" i="6"/>
  <c r="L55" i="6"/>
  <c r="N55" i="6"/>
  <c r="O55" i="6"/>
  <c r="S55" i="6"/>
  <c r="Q55" i="6"/>
  <c r="R55" i="6"/>
  <c r="V55" i="6"/>
  <c r="T55" i="6"/>
  <c r="U55" i="6"/>
  <c r="P56" i="6"/>
  <c r="D56" i="6"/>
  <c r="B56" i="6"/>
  <c r="C56" i="6"/>
  <c r="G56" i="6"/>
  <c r="E56" i="6"/>
  <c r="F56" i="6"/>
  <c r="J56" i="6"/>
  <c r="H56" i="6"/>
  <c r="I56" i="6"/>
  <c r="M56" i="6"/>
  <c r="K56" i="6"/>
  <c r="L56" i="6"/>
  <c r="N56" i="6"/>
  <c r="O56" i="6"/>
  <c r="S56" i="6"/>
  <c r="Q56" i="6"/>
  <c r="R56" i="6"/>
  <c r="V56" i="6"/>
  <c r="T56" i="6"/>
  <c r="U56" i="6"/>
  <c r="P57" i="6"/>
  <c r="D57" i="6"/>
  <c r="B57" i="6"/>
  <c r="C57" i="6"/>
  <c r="G57" i="6"/>
  <c r="E57" i="6"/>
  <c r="F57" i="6"/>
  <c r="J57" i="6"/>
  <c r="H57" i="6"/>
  <c r="I57" i="6"/>
  <c r="M57" i="6"/>
  <c r="K57" i="6"/>
  <c r="L57" i="6"/>
  <c r="N57" i="6"/>
  <c r="O57" i="6"/>
  <c r="S57" i="6"/>
  <c r="Q57" i="6"/>
  <c r="R57" i="6"/>
  <c r="V57" i="6"/>
  <c r="T57" i="6"/>
  <c r="U57" i="6"/>
  <c r="P58" i="6"/>
  <c r="D58" i="6"/>
  <c r="B58" i="6"/>
  <c r="C58" i="6"/>
  <c r="G58" i="6"/>
  <c r="E58" i="6"/>
  <c r="F58" i="6"/>
  <c r="J58" i="6"/>
  <c r="H58" i="6"/>
  <c r="I58" i="6"/>
  <c r="M58" i="6"/>
  <c r="K58" i="6"/>
  <c r="L58" i="6"/>
  <c r="N58" i="6"/>
  <c r="O58" i="6"/>
  <c r="S58" i="6"/>
  <c r="Q58" i="6"/>
  <c r="R58" i="6"/>
  <c r="V58" i="6"/>
  <c r="T58" i="6"/>
  <c r="U58" i="6"/>
  <c r="P59" i="6"/>
  <c r="D59" i="6"/>
  <c r="B59" i="6"/>
  <c r="C59" i="6"/>
  <c r="G59" i="6"/>
  <c r="E59" i="6"/>
  <c r="F59" i="6"/>
  <c r="J59" i="6"/>
  <c r="H59" i="6"/>
  <c r="I59" i="6"/>
  <c r="M59" i="6"/>
  <c r="K59" i="6"/>
  <c r="L59" i="6"/>
  <c r="N59" i="6"/>
  <c r="O59" i="6"/>
  <c r="S59" i="6"/>
  <c r="Q59" i="6"/>
  <c r="R59" i="6"/>
  <c r="V59" i="6"/>
  <c r="T59" i="6"/>
  <c r="U59" i="6"/>
  <c r="P60" i="6"/>
  <c r="D60" i="6"/>
  <c r="B60" i="6"/>
  <c r="C60" i="6"/>
  <c r="G60" i="6"/>
  <c r="E60" i="6"/>
  <c r="F60" i="6"/>
  <c r="J60" i="6"/>
  <c r="H60" i="6"/>
  <c r="I60" i="6"/>
  <c r="M60" i="6"/>
  <c r="K60" i="6"/>
  <c r="L60" i="6"/>
  <c r="N60" i="6"/>
  <c r="O60" i="6"/>
  <c r="S60" i="6"/>
  <c r="Q60" i="6"/>
  <c r="R60" i="6"/>
  <c r="V60" i="6"/>
  <c r="T60" i="6"/>
  <c r="U60" i="6"/>
  <c r="P61" i="6"/>
  <c r="D61" i="6"/>
  <c r="B61" i="6"/>
  <c r="C61" i="6"/>
  <c r="G61" i="6"/>
  <c r="E61" i="6"/>
  <c r="F61" i="6"/>
  <c r="J61" i="6"/>
  <c r="H61" i="6"/>
  <c r="I61" i="6"/>
  <c r="M61" i="6"/>
  <c r="K61" i="6"/>
  <c r="L61" i="6"/>
  <c r="N61" i="6"/>
  <c r="O61" i="6"/>
  <c r="S61" i="6"/>
  <c r="Q61" i="6"/>
  <c r="R61" i="6"/>
  <c r="V61" i="6"/>
  <c r="T61" i="6"/>
  <c r="U61" i="6"/>
  <c r="P62" i="6"/>
  <c r="D62" i="6"/>
  <c r="B62" i="6"/>
  <c r="C62" i="6"/>
  <c r="G62" i="6"/>
  <c r="E62" i="6"/>
  <c r="F62" i="6"/>
  <c r="J62" i="6"/>
  <c r="H62" i="6"/>
  <c r="I62" i="6"/>
  <c r="M62" i="6"/>
  <c r="K62" i="6"/>
  <c r="L62" i="6"/>
  <c r="N62" i="6"/>
  <c r="O62" i="6"/>
  <c r="S62" i="6"/>
  <c r="Q62" i="6"/>
  <c r="R62" i="6"/>
  <c r="V62" i="6"/>
  <c r="T62" i="6"/>
  <c r="U62" i="6"/>
  <c r="P63" i="6"/>
  <c r="D63" i="6"/>
  <c r="B63" i="6"/>
  <c r="C63" i="6"/>
  <c r="G63" i="6"/>
  <c r="E63" i="6"/>
  <c r="F63" i="6"/>
  <c r="J63" i="6"/>
  <c r="H63" i="6"/>
  <c r="I63" i="6"/>
  <c r="M63" i="6"/>
  <c r="K63" i="6"/>
  <c r="L63" i="6"/>
  <c r="N63" i="6"/>
  <c r="O63" i="6"/>
  <c r="S63" i="6"/>
  <c r="Q63" i="6"/>
  <c r="R63" i="6"/>
  <c r="V63" i="6"/>
  <c r="T63" i="6"/>
  <c r="U63" i="6"/>
  <c r="P64" i="6"/>
  <c r="D64" i="6"/>
  <c r="B64" i="6"/>
  <c r="C64" i="6"/>
  <c r="G64" i="6"/>
  <c r="E64" i="6"/>
  <c r="F64" i="6"/>
  <c r="J64" i="6"/>
  <c r="H64" i="6"/>
  <c r="I64" i="6"/>
  <c r="M64" i="6"/>
  <c r="K64" i="6"/>
  <c r="L64" i="6"/>
  <c r="N64" i="6"/>
  <c r="O64" i="6"/>
  <c r="S64" i="6"/>
  <c r="Q64" i="6"/>
  <c r="R64" i="6"/>
  <c r="V64" i="6"/>
  <c r="T64" i="6"/>
  <c r="U64" i="6"/>
  <c r="P65" i="6"/>
  <c r="D65" i="6"/>
  <c r="B65" i="6"/>
  <c r="C65" i="6"/>
  <c r="G65" i="6"/>
  <c r="E65" i="6"/>
  <c r="F65" i="6"/>
  <c r="J65" i="6"/>
  <c r="H65" i="6"/>
  <c r="I65" i="6"/>
  <c r="M65" i="6"/>
  <c r="K65" i="6"/>
  <c r="L65" i="6"/>
  <c r="N65" i="6"/>
  <c r="O65" i="6"/>
  <c r="S65" i="6"/>
  <c r="Q65" i="6"/>
  <c r="R65" i="6"/>
  <c r="V65" i="6"/>
  <c r="T65" i="6"/>
  <c r="U65" i="6"/>
  <c r="P66" i="6"/>
  <c r="D66" i="6"/>
  <c r="B66" i="6"/>
  <c r="C66" i="6"/>
  <c r="G66" i="6"/>
  <c r="E66" i="6"/>
  <c r="F66" i="6"/>
  <c r="J66" i="6"/>
  <c r="H66" i="6"/>
  <c r="I66" i="6"/>
  <c r="M66" i="6"/>
  <c r="K66" i="6"/>
  <c r="L66" i="6"/>
  <c r="N66" i="6"/>
  <c r="O66" i="6"/>
  <c r="S66" i="6"/>
  <c r="Q66" i="6"/>
  <c r="R66" i="6"/>
  <c r="V66" i="6"/>
  <c r="T66" i="6"/>
  <c r="U66" i="6"/>
  <c r="P67" i="6"/>
  <c r="D67" i="6"/>
  <c r="B67" i="6"/>
  <c r="C67" i="6"/>
  <c r="G67" i="6"/>
  <c r="E67" i="6"/>
  <c r="F67" i="6"/>
  <c r="J67" i="6"/>
  <c r="H67" i="6"/>
  <c r="I67" i="6"/>
  <c r="M67" i="6"/>
  <c r="K67" i="6"/>
  <c r="L67" i="6"/>
  <c r="N67" i="6"/>
  <c r="O67" i="6"/>
  <c r="S67" i="6"/>
  <c r="Q67" i="6"/>
  <c r="R67" i="6"/>
  <c r="V67" i="6"/>
  <c r="T67" i="6"/>
  <c r="U67" i="6"/>
  <c r="P68" i="6"/>
  <c r="D68" i="6"/>
  <c r="B68" i="6"/>
  <c r="C68" i="6"/>
  <c r="G68" i="6"/>
  <c r="E68" i="6"/>
  <c r="F68" i="6"/>
  <c r="J68" i="6"/>
  <c r="H68" i="6"/>
  <c r="I68" i="6"/>
  <c r="M68" i="6"/>
  <c r="K68" i="6"/>
  <c r="L68" i="6"/>
  <c r="N68" i="6"/>
  <c r="O68" i="6"/>
  <c r="S68" i="6"/>
  <c r="Q68" i="6"/>
  <c r="R68" i="6"/>
  <c r="V68" i="6"/>
  <c r="T68" i="6"/>
  <c r="U68" i="6"/>
  <c r="P69" i="6"/>
  <c r="D69" i="6"/>
  <c r="B69" i="6"/>
  <c r="C69" i="6"/>
  <c r="G69" i="6"/>
  <c r="E69" i="6"/>
  <c r="F69" i="6"/>
  <c r="J69" i="6"/>
  <c r="H69" i="6"/>
  <c r="I69" i="6"/>
  <c r="M69" i="6"/>
  <c r="K69" i="6"/>
  <c r="L69" i="6"/>
  <c r="N69" i="6"/>
  <c r="O69" i="6"/>
  <c r="S69" i="6"/>
  <c r="Q69" i="6"/>
  <c r="R69" i="6"/>
  <c r="V69" i="6"/>
  <c r="T69" i="6"/>
  <c r="U69" i="6"/>
  <c r="P70" i="6"/>
  <c r="D70" i="6"/>
  <c r="B70" i="6"/>
  <c r="C70" i="6"/>
  <c r="G70" i="6"/>
  <c r="E70" i="6"/>
  <c r="F70" i="6"/>
  <c r="J70" i="6"/>
  <c r="H70" i="6"/>
  <c r="I70" i="6"/>
  <c r="M70" i="6"/>
  <c r="K70" i="6"/>
  <c r="L70" i="6"/>
  <c r="N70" i="6"/>
  <c r="O70" i="6"/>
  <c r="S70" i="6"/>
  <c r="Q70" i="6"/>
  <c r="R70" i="6"/>
  <c r="V70" i="6"/>
  <c r="T70" i="6"/>
  <c r="U70" i="6"/>
  <c r="P71" i="6"/>
  <c r="D71" i="6"/>
  <c r="B71" i="6"/>
  <c r="C71" i="6"/>
  <c r="G71" i="6"/>
  <c r="E71" i="6"/>
  <c r="F71" i="6"/>
  <c r="J71" i="6"/>
  <c r="H71" i="6"/>
  <c r="I71" i="6"/>
  <c r="M71" i="6"/>
  <c r="K71" i="6"/>
  <c r="L71" i="6"/>
  <c r="N71" i="6"/>
  <c r="O71" i="6"/>
  <c r="S71" i="6"/>
  <c r="Q71" i="6"/>
  <c r="R71" i="6"/>
  <c r="V71" i="6"/>
  <c r="T71" i="6"/>
  <c r="U71" i="6"/>
  <c r="P72" i="6"/>
  <c r="D72" i="6"/>
  <c r="B72" i="6"/>
  <c r="C72" i="6"/>
  <c r="G72" i="6"/>
  <c r="E72" i="6"/>
  <c r="F72" i="6"/>
  <c r="J72" i="6"/>
  <c r="H72" i="6"/>
  <c r="I72" i="6"/>
  <c r="M72" i="6"/>
  <c r="K72" i="6"/>
  <c r="L72" i="6"/>
  <c r="N72" i="6"/>
  <c r="O72" i="6"/>
  <c r="S72" i="6"/>
  <c r="Q72" i="6"/>
  <c r="R72" i="6"/>
  <c r="V72" i="6"/>
  <c r="T72" i="6"/>
  <c r="U72" i="6"/>
  <c r="P73" i="6"/>
  <c r="D73" i="6"/>
  <c r="B73" i="6"/>
  <c r="C73" i="6"/>
  <c r="G73" i="6"/>
  <c r="E73" i="6"/>
  <c r="F73" i="6"/>
  <c r="J73" i="6"/>
  <c r="H73" i="6"/>
  <c r="I73" i="6"/>
  <c r="M73" i="6"/>
  <c r="K73" i="6"/>
  <c r="L73" i="6"/>
  <c r="N73" i="6"/>
  <c r="O73" i="6"/>
  <c r="S73" i="6"/>
  <c r="Q73" i="6"/>
  <c r="R73" i="6"/>
  <c r="V73" i="6"/>
  <c r="T73" i="6"/>
  <c r="U73" i="6"/>
  <c r="P74" i="6"/>
  <c r="D74" i="6"/>
  <c r="B74" i="6"/>
  <c r="C74" i="6"/>
  <c r="G74" i="6"/>
  <c r="E74" i="6"/>
  <c r="F74" i="6"/>
  <c r="J74" i="6"/>
  <c r="H74" i="6"/>
  <c r="I74" i="6"/>
  <c r="M74" i="6"/>
  <c r="K74" i="6"/>
  <c r="L74" i="6"/>
  <c r="N74" i="6"/>
  <c r="O74" i="6"/>
  <c r="S74" i="6"/>
  <c r="Q74" i="6"/>
  <c r="R74" i="6"/>
  <c r="V74" i="6"/>
  <c r="T74" i="6"/>
  <c r="U74" i="6"/>
  <c r="P75" i="6"/>
  <c r="D75" i="6"/>
  <c r="B75" i="6"/>
  <c r="C75" i="6"/>
  <c r="G75" i="6"/>
  <c r="E75" i="6"/>
  <c r="F75" i="6"/>
  <c r="J75" i="6"/>
  <c r="H75" i="6"/>
  <c r="I75" i="6"/>
  <c r="M75" i="6"/>
  <c r="K75" i="6"/>
  <c r="L75" i="6"/>
  <c r="N75" i="6"/>
  <c r="O75" i="6"/>
  <c r="S75" i="6"/>
  <c r="Q75" i="6"/>
  <c r="R75" i="6"/>
  <c r="V75" i="6"/>
  <c r="T75" i="6"/>
  <c r="U75" i="6"/>
  <c r="P76" i="6"/>
  <c r="D76" i="6"/>
  <c r="B76" i="6"/>
  <c r="C76" i="6"/>
  <c r="G76" i="6"/>
  <c r="E76" i="6"/>
  <c r="F76" i="6"/>
  <c r="J76" i="6"/>
  <c r="H76" i="6"/>
  <c r="I76" i="6"/>
  <c r="M76" i="6"/>
  <c r="K76" i="6"/>
  <c r="L76" i="6"/>
  <c r="N76" i="6"/>
  <c r="O76" i="6"/>
  <c r="S76" i="6"/>
  <c r="Q76" i="6"/>
  <c r="R76" i="6"/>
  <c r="V76" i="6"/>
  <c r="T76" i="6"/>
  <c r="U76" i="6"/>
  <c r="P77" i="6"/>
  <c r="D77" i="6"/>
  <c r="B77" i="6"/>
  <c r="C77" i="6"/>
  <c r="G77" i="6"/>
  <c r="E77" i="6"/>
  <c r="F77" i="6"/>
  <c r="J77" i="6"/>
  <c r="H77" i="6"/>
  <c r="I77" i="6"/>
  <c r="M77" i="6"/>
  <c r="K77" i="6"/>
  <c r="L77" i="6"/>
  <c r="N77" i="6"/>
  <c r="O77" i="6"/>
  <c r="S77" i="6"/>
  <c r="Q77" i="6"/>
  <c r="R77" i="6"/>
  <c r="V77" i="6"/>
  <c r="T77" i="6"/>
  <c r="U77" i="6"/>
  <c r="P78" i="6"/>
  <c r="D78" i="6"/>
  <c r="B78" i="6"/>
  <c r="C78" i="6"/>
  <c r="G78" i="6"/>
  <c r="E78" i="6"/>
  <c r="F78" i="6"/>
  <c r="J78" i="6"/>
  <c r="H78" i="6"/>
  <c r="I78" i="6"/>
  <c r="M78" i="6"/>
  <c r="K78" i="6"/>
  <c r="L78" i="6"/>
  <c r="N78" i="6"/>
  <c r="O78" i="6"/>
  <c r="S78" i="6"/>
  <c r="Q78" i="6"/>
  <c r="R78" i="6"/>
  <c r="V78" i="6"/>
  <c r="T78" i="6"/>
  <c r="U78" i="6"/>
  <c r="P79" i="6"/>
  <c r="D79" i="6"/>
  <c r="B79" i="6"/>
  <c r="C79" i="6"/>
  <c r="G79" i="6"/>
  <c r="E79" i="6"/>
  <c r="F79" i="6"/>
  <c r="J79" i="6"/>
  <c r="H79" i="6"/>
  <c r="I79" i="6"/>
  <c r="M79" i="6"/>
  <c r="K79" i="6"/>
  <c r="L79" i="6"/>
  <c r="N79" i="6"/>
  <c r="O79" i="6"/>
  <c r="S79" i="6"/>
  <c r="Q79" i="6"/>
  <c r="R79" i="6"/>
  <c r="V79" i="6"/>
  <c r="T79" i="6"/>
  <c r="U79" i="6"/>
  <c r="P80" i="6"/>
  <c r="D80" i="6"/>
  <c r="B80" i="6"/>
  <c r="C80" i="6"/>
  <c r="G80" i="6"/>
  <c r="E80" i="6"/>
  <c r="F80" i="6"/>
  <c r="J80" i="6"/>
  <c r="H80" i="6"/>
  <c r="I80" i="6"/>
  <c r="M80" i="6"/>
  <c r="K80" i="6"/>
  <c r="L80" i="6"/>
  <c r="N80" i="6"/>
  <c r="O80" i="6"/>
  <c r="S80" i="6"/>
  <c r="Q80" i="6"/>
  <c r="R80" i="6"/>
  <c r="V80" i="6"/>
  <c r="T80" i="6"/>
  <c r="U80" i="6"/>
  <c r="P81" i="6"/>
  <c r="D81" i="6"/>
  <c r="B81" i="6"/>
  <c r="C81" i="6"/>
  <c r="G81" i="6"/>
  <c r="E81" i="6"/>
  <c r="F81" i="6"/>
  <c r="J81" i="6"/>
  <c r="H81" i="6"/>
  <c r="I81" i="6"/>
  <c r="M81" i="6"/>
  <c r="K81" i="6"/>
  <c r="L81" i="6"/>
  <c r="N81" i="6"/>
  <c r="O81" i="6"/>
  <c r="S81" i="6"/>
  <c r="Q81" i="6"/>
  <c r="R81" i="6"/>
  <c r="V81" i="6"/>
  <c r="T81" i="6"/>
  <c r="U81" i="6"/>
  <c r="P82" i="6"/>
  <c r="D82" i="6"/>
  <c r="B82" i="6"/>
  <c r="C82" i="6"/>
  <c r="G82" i="6"/>
  <c r="E82" i="6"/>
  <c r="F82" i="6"/>
  <c r="J82" i="6"/>
  <c r="H82" i="6"/>
  <c r="I82" i="6"/>
  <c r="M82" i="6"/>
  <c r="K82" i="6"/>
  <c r="L82" i="6"/>
  <c r="N82" i="6"/>
  <c r="O82" i="6"/>
  <c r="S82" i="6"/>
  <c r="Q82" i="6"/>
  <c r="R82" i="6"/>
  <c r="V82" i="6"/>
  <c r="T82" i="6"/>
  <c r="U82" i="6"/>
  <c r="P83" i="6"/>
  <c r="D83" i="6"/>
  <c r="B83" i="6"/>
  <c r="C83" i="6"/>
  <c r="G83" i="6"/>
  <c r="E83" i="6"/>
  <c r="F83" i="6"/>
  <c r="J83" i="6"/>
  <c r="H83" i="6"/>
  <c r="I83" i="6"/>
  <c r="M83" i="6"/>
  <c r="K83" i="6"/>
  <c r="L83" i="6"/>
  <c r="N83" i="6"/>
  <c r="O83" i="6"/>
  <c r="S83" i="6"/>
  <c r="Q83" i="6"/>
  <c r="R83" i="6"/>
  <c r="V83" i="6"/>
  <c r="T83" i="6"/>
  <c r="U83" i="6"/>
  <c r="P84" i="6"/>
  <c r="D84" i="6"/>
  <c r="B84" i="6"/>
  <c r="C84" i="6"/>
  <c r="G84" i="6"/>
  <c r="E84" i="6"/>
  <c r="F84" i="6"/>
  <c r="J84" i="6"/>
  <c r="H84" i="6"/>
  <c r="I84" i="6"/>
  <c r="M84" i="6"/>
  <c r="K84" i="6"/>
  <c r="L84" i="6"/>
  <c r="N84" i="6"/>
  <c r="O84" i="6"/>
  <c r="S84" i="6"/>
  <c r="Q84" i="6"/>
  <c r="R84" i="6"/>
  <c r="V84" i="6"/>
  <c r="T84" i="6"/>
  <c r="U84" i="6"/>
  <c r="P85" i="6"/>
  <c r="D85" i="6"/>
  <c r="B85" i="6"/>
  <c r="C85" i="6"/>
  <c r="G85" i="6"/>
  <c r="E85" i="6"/>
  <c r="F85" i="6"/>
  <c r="J85" i="6"/>
  <c r="H85" i="6"/>
  <c r="I85" i="6"/>
  <c r="M85" i="6"/>
  <c r="K85" i="6"/>
  <c r="L85" i="6"/>
  <c r="N85" i="6"/>
  <c r="O85" i="6"/>
  <c r="S85" i="6"/>
  <c r="Q85" i="6"/>
  <c r="R85" i="6"/>
  <c r="V85" i="6"/>
  <c r="T85" i="6"/>
  <c r="U85" i="6"/>
  <c r="P86" i="6"/>
  <c r="D86" i="6"/>
  <c r="B86" i="6"/>
  <c r="C86" i="6"/>
  <c r="G86" i="6"/>
  <c r="E86" i="6"/>
  <c r="F86" i="6"/>
  <c r="J86" i="6"/>
  <c r="H86" i="6"/>
  <c r="I86" i="6"/>
  <c r="M86" i="6"/>
  <c r="K86" i="6"/>
  <c r="L86" i="6"/>
  <c r="N86" i="6"/>
  <c r="O86" i="6"/>
  <c r="S86" i="6"/>
  <c r="Q86" i="6"/>
  <c r="R86" i="6"/>
  <c r="V86" i="6"/>
  <c r="T86" i="6"/>
  <c r="U86" i="6"/>
  <c r="P87" i="6"/>
  <c r="D87" i="6"/>
  <c r="B87" i="6"/>
  <c r="C87" i="6"/>
  <c r="G87" i="6"/>
  <c r="E87" i="6"/>
  <c r="F87" i="6"/>
  <c r="J87" i="6"/>
  <c r="H87" i="6"/>
  <c r="I87" i="6"/>
  <c r="M87" i="6"/>
  <c r="K87" i="6"/>
  <c r="L87" i="6"/>
  <c r="N87" i="6"/>
  <c r="O87" i="6"/>
  <c r="S87" i="6"/>
  <c r="Q87" i="6"/>
  <c r="R87" i="6"/>
  <c r="V87" i="6"/>
  <c r="T87" i="6"/>
  <c r="U87" i="6"/>
  <c r="P88" i="6"/>
  <c r="D88" i="6"/>
  <c r="B88" i="6"/>
  <c r="C88" i="6"/>
  <c r="G88" i="6"/>
  <c r="E88" i="6"/>
  <c r="F88" i="6"/>
  <c r="J88" i="6"/>
  <c r="H88" i="6"/>
  <c r="I88" i="6"/>
  <c r="M88" i="6"/>
  <c r="K88" i="6"/>
  <c r="L88" i="6"/>
  <c r="N88" i="6"/>
  <c r="O88" i="6"/>
  <c r="S88" i="6"/>
  <c r="Q88" i="6"/>
  <c r="R88" i="6"/>
  <c r="V88" i="6"/>
  <c r="T88" i="6"/>
  <c r="U88" i="6"/>
  <c r="P89" i="6"/>
  <c r="D89" i="6"/>
  <c r="B89" i="6"/>
  <c r="C89" i="6"/>
  <c r="G89" i="6"/>
  <c r="E89" i="6"/>
  <c r="F89" i="6"/>
  <c r="J89" i="6"/>
  <c r="H89" i="6"/>
  <c r="I89" i="6"/>
  <c r="M89" i="6"/>
  <c r="K89" i="6"/>
  <c r="L89" i="6"/>
  <c r="N89" i="6"/>
  <c r="O89" i="6"/>
  <c r="S89" i="6"/>
  <c r="Q89" i="6"/>
  <c r="R89" i="6"/>
  <c r="V89" i="6"/>
  <c r="T89" i="6"/>
  <c r="U89" i="6"/>
  <c r="P90" i="6"/>
  <c r="D90" i="6"/>
  <c r="B90" i="6"/>
  <c r="C90" i="6"/>
  <c r="G90" i="6"/>
  <c r="E90" i="6"/>
  <c r="F90" i="6"/>
  <c r="J90" i="6"/>
  <c r="H90" i="6"/>
  <c r="I90" i="6"/>
  <c r="M90" i="6"/>
  <c r="K90" i="6"/>
  <c r="L90" i="6"/>
  <c r="N90" i="6"/>
  <c r="O90" i="6"/>
  <c r="S90" i="6"/>
  <c r="Q90" i="6"/>
  <c r="R90" i="6"/>
  <c r="V90" i="6"/>
  <c r="T90" i="6"/>
  <c r="U90" i="6"/>
  <c r="P91" i="6"/>
  <c r="D91" i="6"/>
  <c r="B91" i="6"/>
  <c r="C91" i="6"/>
  <c r="G91" i="6"/>
  <c r="E91" i="6"/>
  <c r="F91" i="6"/>
  <c r="J91" i="6"/>
  <c r="H91" i="6"/>
  <c r="I91" i="6"/>
  <c r="M91" i="6"/>
  <c r="K91" i="6"/>
  <c r="L91" i="6"/>
  <c r="N91" i="6"/>
  <c r="O91" i="6"/>
  <c r="S91" i="6"/>
  <c r="Q91" i="6"/>
  <c r="R91" i="6"/>
  <c r="V91" i="6"/>
  <c r="T91" i="6"/>
  <c r="U91" i="6"/>
  <c r="P92" i="6"/>
  <c r="D92" i="6"/>
  <c r="B92" i="6"/>
  <c r="C92" i="6"/>
  <c r="G92" i="6"/>
  <c r="E92" i="6"/>
  <c r="F92" i="6"/>
  <c r="J92" i="6"/>
  <c r="H92" i="6"/>
  <c r="I92" i="6"/>
  <c r="M92" i="6"/>
  <c r="K92" i="6"/>
  <c r="L92" i="6"/>
  <c r="N92" i="6"/>
  <c r="O92" i="6"/>
  <c r="S92" i="6"/>
  <c r="Q92" i="6"/>
  <c r="R92" i="6"/>
  <c r="V92" i="6"/>
  <c r="T92" i="6"/>
  <c r="U92" i="6"/>
  <c r="P93" i="6"/>
  <c r="D93" i="6"/>
  <c r="B93" i="6"/>
  <c r="C93" i="6"/>
  <c r="G93" i="6"/>
  <c r="E93" i="6"/>
  <c r="F93" i="6"/>
  <c r="J93" i="6"/>
  <c r="H93" i="6"/>
  <c r="I93" i="6"/>
  <c r="M93" i="6"/>
  <c r="K93" i="6"/>
  <c r="L93" i="6"/>
  <c r="N93" i="6"/>
  <c r="O93" i="6"/>
  <c r="S93" i="6"/>
  <c r="Q93" i="6"/>
  <c r="R93" i="6"/>
  <c r="V93" i="6"/>
  <c r="T93" i="6"/>
  <c r="U93" i="6"/>
  <c r="P94" i="6"/>
  <c r="D94" i="6"/>
  <c r="B94" i="6"/>
  <c r="C94" i="6"/>
  <c r="G94" i="6"/>
  <c r="E94" i="6"/>
  <c r="F94" i="6"/>
  <c r="J94" i="6"/>
  <c r="H94" i="6"/>
  <c r="I94" i="6"/>
  <c r="M94" i="6"/>
  <c r="K94" i="6"/>
  <c r="L94" i="6"/>
  <c r="N94" i="6"/>
  <c r="O94" i="6"/>
  <c r="S94" i="6"/>
  <c r="Q94" i="6"/>
  <c r="R94" i="6"/>
  <c r="V94" i="6"/>
  <c r="T94" i="6"/>
  <c r="U94" i="6"/>
  <c r="P95" i="6"/>
  <c r="D95" i="6"/>
  <c r="B95" i="6"/>
  <c r="C95" i="6"/>
  <c r="G95" i="6"/>
  <c r="E95" i="6"/>
  <c r="F95" i="6"/>
  <c r="J95" i="6"/>
  <c r="H95" i="6"/>
  <c r="I95" i="6"/>
  <c r="M95" i="6"/>
  <c r="K95" i="6"/>
  <c r="L95" i="6"/>
  <c r="N95" i="6"/>
  <c r="O95" i="6"/>
  <c r="S95" i="6"/>
  <c r="Q95" i="6"/>
  <c r="R95" i="6"/>
  <c r="V95" i="6"/>
  <c r="T95" i="6"/>
  <c r="U95" i="6"/>
  <c r="P96" i="6"/>
  <c r="D96" i="6"/>
  <c r="B96" i="6"/>
  <c r="C96" i="6"/>
  <c r="G96" i="6"/>
  <c r="E96" i="6"/>
  <c r="F96" i="6"/>
  <c r="J96" i="6"/>
  <c r="H96" i="6"/>
  <c r="I96" i="6"/>
  <c r="M96" i="6"/>
  <c r="K96" i="6"/>
  <c r="L96" i="6"/>
  <c r="N96" i="6"/>
  <c r="O96" i="6"/>
  <c r="S96" i="6"/>
  <c r="Q96" i="6"/>
  <c r="R96" i="6"/>
  <c r="V96" i="6"/>
  <c r="T96" i="6"/>
  <c r="U96" i="6"/>
  <c r="P97" i="6"/>
  <c r="D97" i="6"/>
  <c r="B97" i="6"/>
  <c r="C97" i="6"/>
  <c r="G97" i="6"/>
  <c r="E97" i="6"/>
  <c r="F97" i="6"/>
  <c r="J97" i="6"/>
  <c r="H97" i="6"/>
  <c r="I97" i="6"/>
  <c r="M97" i="6"/>
  <c r="K97" i="6"/>
  <c r="L97" i="6"/>
  <c r="N97" i="6"/>
  <c r="O97" i="6"/>
  <c r="S97" i="6"/>
  <c r="Q97" i="6"/>
  <c r="R97" i="6"/>
  <c r="V97" i="6"/>
  <c r="T97" i="6"/>
  <c r="U97" i="6"/>
  <c r="P98" i="6"/>
  <c r="D98" i="6"/>
  <c r="B98" i="6"/>
  <c r="C98" i="6"/>
  <c r="G98" i="6"/>
  <c r="E98" i="6"/>
  <c r="F98" i="6"/>
  <c r="J98" i="6"/>
  <c r="H98" i="6"/>
  <c r="I98" i="6"/>
  <c r="M98" i="6"/>
  <c r="K98" i="6"/>
  <c r="L98" i="6"/>
  <c r="N98" i="6"/>
  <c r="O98" i="6"/>
  <c r="S98" i="6"/>
  <c r="Q98" i="6"/>
  <c r="R98" i="6"/>
  <c r="V98" i="6"/>
  <c r="T98" i="6"/>
  <c r="U98" i="6"/>
  <c r="P99" i="6"/>
  <c r="D99" i="6"/>
  <c r="B99" i="6"/>
  <c r="C99" i="6"/>
  <c r="G99" i="6"/>
  <c r="E99" i="6"/>
  <c r="F99" i="6"/>
  <c r="J99" i="6"/>
  <c r="H99" i="6"/>
  <c r="I99" i="6"/>
  <c r="M99" i="6"/>
  <c r="K99" i="6"/>
  <c r="L99" i="6"/>
  <c r="N99" i="6"/>
  <c r="O99" i="6"/>
  <c r="S99" i="6"/>
  <c r="Q99" i="6"/>
  <c r="R99" i="6"/>
  <c r="V99" i="6"/>
  <c r="T99" i="6"/>
  <c r="U99" i="6"/>
  <c r="P100" i="6"/>
  <c r="D100" i="6"/>
  <c r="B100" i="6"/>
  <c r="C100" i="6"/>
  <c r="G100" i="6"/>
  <c r="E100" i="6"/>
  <c r="F100" i="6"/>
  <c r="J100" i="6"/>
  <c r="H100" i="6"/>
  <c r="I100" i="6"/>
  <c r="M100" i="6"/>
  <c r="K100" i="6"/>
  <c r="L100" i="6"/>
  <c r="N100" i="6"/>
  <c r="O100" i="6"/>
  <c r="S100" i="6"/>
  <c r="Q100" i="6"/>
  <c r="R100" i="6"/>
  <c r="V100" i="6"/>
  <c r="T100" i="6"/>
  <c r="U100" i="6"/>
  <c r="P101" i="6"/>
  <c r="D101" i="6"/>
  <c r="B101" i="6"/>
  <c r="C101" i="6"/>
  <c r="G101" i="6"/>
  <c r="E101" i="6"/>
  <c r="F101" i="6"/>
  <c r="J101" i="6"/>
  <c r="H101" i="6"/>
  <c r="I101" i="6"/>
  <c r="M101" i="6"/>
  <c r="K101" i="6"/>
  <c r="L101" i="6"/>
  <c r="N101" i="6"/>
  <c r="O101" i="6"/>
  <c r="S101" i="6"/>
  <c r="Q101" i="6"/>
  <c r="R101" i="6"/>
  <c r="V101" i="6"/>
  <c r="T101" i="6"/>
  <c r="U101" i="6"/>
  <c r="P102" i="6"/>
  <c r="D102" i="6"/>
  <c r="B102" i="6"/>
  <c r="C102" i="6"/>
  <c r="G102" i="6"/>
  <c r="E102" i="6"/>
  <c r="F102" i="6"/>
  <c r="J102" i="6"/>
  <c r="H102" i="6"/>
  <c r="I102" i="6"/>
  <c r="M102" i="6"/>
  <c r="K102" i="6"/>
  <c r="L102" i="6"/>
  <c r="N102" i="6"/>
  <c r="O102" i="6"/>
  <c r="S102" i="6"/>
  <c r="Q102" i="6"/>
  <c r="R102" i="6"/>
  <c r="V102" i="6"/>
  <c r="T102" i="6"/>
  <c r="U102" i="6"/>
  <c r="P103" i="6"/>
  <c r="D103" i="6"/>
  <c r="B103" i="6"/>
  <c r="C103" i="6"/>
  <c r="G103" i="6"/>
  <c r="E103" i="6"/>
  <c r="F103" i="6"/>
  <c r="J103" i="6"/>
  <c r="H103" i="6"/>
  <c r="I103" i="6"/>
  <c r="M103" i="6"/>
  <c r="K103" i="6"/>
  <c r="L103" i="6"/>
  <c r="N103" i="6"/>
  <c r="O103" i="6"/>
  <c r="S103" i="6"/>
  <c r="Q103" i="6"/>
  <c r="R103" i="6"/>
  <c r="V103" i="6"/>
  <c r="T103" i="6"/>
  <c r="U103" i="6"/>
  <c r="P104" i="6"/>
  <c r="D104" i="6"/>
  <c r="B104" i="6"/>
  <c r="C104" i="6"/>
  <c r="G104" i="6"/>
  <c r="E104" i="6"/>
  <c r="F104" i="6"/>
  <c r="J104" i="6"/>
  <c r="H104" i="6"/>
  <c r="I104" i="6"/>
  <c r="M104" i="6"/>
  <c r="K104" i="6"/>
  <c r="L104" i="6"/>
  <c r="N104" i="6"/>
  <c r="O104" i="6"/>
  <c r="S104" i="6"/>
  <c r="Q104" i="6"/>
  <c r="R104" i="6"/>
  <c r="V104" i="6"/>
  <c r="T104" i="6"/>
  <c r="U104" i="6"/>
  <c r="K137" i="6"/>
  <c r="L106" i="6"/>
  <c r="K106" i="6"/>
  <c r="AG31" i="6"/>
  <c r="AE31" i="6"/>
  <c r="AD31" i="6"/>
  <c r="AE30" i="6"/>
  <c r="AD30" i="6"/>
  <c r="AE29" i="6"/>
  <c r="AD29" i="6"/>
  <c r="AE28" i="6"/>
  <c r="AD28" i="6"/>
  <c r="AG29" i="6"/>
  <c r="AG30" i="6"/>
  <c r="AG32" i="6"/>
  <c r="AG28" i="6"/>
  <c r="AF5" i="6"/>
  <c r="AE5" i="6"/>
  <c r="AF6" i="6"/>
  <c r="AE6" i="6"/>
  <c r="AF7" i="6"/>
  <c r="AE7" i="6"/>
  <c r="AF8" i="6"/>
  <c r="AE8" i="6"/>
  <c r="AF9" i="6"/>
  <c r="AE9" i="6"/>
  <c r="AF10" i="6"/>
  <c r="AE10" i="6"/>
  <c r="AF11" i="6"/>
  <c r="AE11" i="6"/>
  <c r="AF12" i="6"/>
  <c r="AE12" i="6"/>
  <c r="AF13" i="6"/>
  <c r="AE13" i="6"/>
  <c r="AF14" i="6"/>
  <c r="AE14" i="6"/>
  <c r="AF15" i="6"/>
  <c r="AE15" i="6"/>
  <c r="AF16" i="6"/>
  <c r="AE16" i="6"/>
  <c r="AF17" i="6"/>
  <c r="AE17" i="6"/>
  <c r="AF18" i="6"/>
  <c r="AE18" i="6"/>
  <c r="AF19" i="6"/>
  <c r="AE19" i="6"/>
  <c r="AF20" i="6"/>
  <c r="AE20" i="6"/>
  <c r="AF21" i="6"/>
  <c r="AE21" i="6"/>
  <c r="AF22" i="6"/>
  <c r="AE22" i="6"/>
  <c r="AF4" i="6"/>
  <c r="AE4" i="6"/>
  <c r="AD4" i="6"/>
  <c r="AD5" i="6"/>
  <c r="AD6" i="6"/>
  <c r="AD7" i="6"/>
  <c r="P160" i="6"/>
  <c r="D160" i="6"/>
  <c r="C160" i="6"/>
  <c r="B160" i="6"/>
  <c r="P159" i="6"/>
  <c r="D159" i="6"/>
  <c r="C159" i="6"/>
  <c r="B159" i="6"/>
  <c r="P158" i="6"/>
  <c r="D158" i="6"/>
  <c r="C158" i="6"/>
  <c r="B158" i="6"/>
  <c r="P157" i="6"/>
  <c r="D157" i="6"/>
  <c r="C157" i="6"/>
  <c r="B157" i="6"/>
  <c r="P156" i="6"/>
  <c r="D156" i="6"/>
  <c r="C156" i="6"/>
  <c r="P155" i="6"/>
  <c r="D155" i="6"/>
  <c r="C155" i="6"/>
  <c r="B155" i="6"/>
  <c r="P154" i="6"/>
  <c r="D154" i="6"/>
  <c r="C154" i="6"/>
  <c r="B154" i="6"/>
  <c r="P153" i="6"/>
  <c r="D153" i="6"/>
  <c r="C153" i="6"/>
  <c r="B153" i="6"/>
  <c r="P152" i="6"/>
  <c r="D152" i="6"/>
  <c r="C152" i="6"/>
  <c r="B152" i="6"/>
  <c r="P151" i="6"/>
  <c r="D151" i="6"/>
  <c r="C151" i="6"/>
  <c r="B151" i="6"/>
  <c r="P150" i="6"/>
  <c r="D150" i="6"/>
  <c r="C150" i="6"/>
  <c r="B150" i="6"/>
  <c r="P149" i="6"/>
  <c r="D149" i="6"/>
  <c r="C149" i="6"/>
  <c r="B149" i="6"/>
  <c r="P148" i="6"/>
  <c r="D148" i="6"/>
  <c r="C148" i="6"/>
  <c r="B148" i="6"/>
  <c r="P147" i="6"/>
  <c r="D147" i="6"/>
  <c r="C147" i="6"/>
  <c r="B147" i="6"/>
  <c r="P146" i="6"/>
  <c r="D146" i="6"/>
  <c r="C146" i="6"/>
  <c r="B146" i="6"/>
  <c r="P145" i="6"/>
  <c r="D145" i="6"/>
  <c r="C145" i="6"/>
  <c r="B145" i="6"/>
  <c r="P144" i="6"/>
  <c r="D144" i="6"/>
  <c r="C144" i="6"/>
  <c r="B144" i="6"/>
  <c r="P143" i="6"/>
  <c r="D143" i="6"/>
  <c r="C143" i="6"/>
  <c r="B143" i="6"/>
  <c r="P142" i="6"/>
  <c r="D142" i="6"/>
  <c r="C142" i="6"/>
  <c r="B142" i="6"/>
  <c r="P141" i="6"/>
  <c r="D141" i="6"/>
  <c r="C141" i="6"/>
  <c r="B141" i="6"/>
  <c r="P140" i="6"/>
  <c r="D140" i="6"/>
  <c r="C140" i="6"/>
  <c r="B140" i="6"/>
  <c r="P139" i="6"/>
  <c r="D139" i="6"/>
  <c r="C139" i="6"/>
  <c r="B139" i="6"/>
  <c r="P138" i="6"/>
  <c r="D138" i="6"/>
  <c r="C138" i="6"/>
  <c r="B138" i="6"/>
  <c r="P137" i="6"/>
  <c r="D137" i="6"/>
  <c r="C137" i="6"/>
  <c r="B137" i="6"/>
  <c r="P136" i="6"/>
  <c r="D136" i="6"/>
  <c r="C136" i="6"/>
  <c r="B136" i="6"/>
  <c r="P135" i="6"/>
  <c r="D135" i="6"/>
  <c r="C135" i="6"/>
  <c r="B135" i="6"/>
  <c r="P134" i="6"/>
  <c r="D134" i="6"/>
  <c r="C134" i="6"/>
  <c r="B134" i="6"/>
  <c r="P133" i="6"/>
  <c r="D133" i="6"/>
  <c r="C133" i="6"/>
  <c r="B133" i="6"/>
  <c r="P132" i="6"/>
  <c r="D132" i="6"/>
  <c r="C132" i="6"/>
  <c r="B132" i="6"/>
  <c r="P131" i="6"/>
  <c r="D131" i="6"/>
  <c r="C131" i="6"/>
  <c r="B131" i="6"/>
  <c r="P130" i="6"/>
  <c r="D130" i="6"/>
  <c r="C130" i="6"/>
  <c r="B130" i="6"/>
  <c r="P129" i="6"/>
  <c r="D129" i="6"/>
  <c r="C129" i="6"/>
  <c r="B129" i="6"/>
  <c r="P128" i="6"/>
  <c r="D128" i="6"/>
  <c r="C128" i="6"/>
  <c r="B128" i="6"/>
  <c r="P127" i="6"/>
  <c r="D127" i="6"/>
  <c r="C127" i="6"/>
  <c r="B127" i="6"/>
  <c r="P126" i="6"/>
  <c r="D126" i="6"/>
  <c r="C126" i="6"/>
  <c r="B126" i="6"/>
  <c r="P125" i="6"/>
  <c r="D125" i="6"/>
  <c r="C125" i="6"/>
  <c r="B125" i="6"/>
  <c r="P124" i="6"/>
  <c r="D124" i="6"/>
  <c r="C124" i="6"/>
  <c r="B124" i="6"/>
  <c r="P123" i="6"/>
  <c r="D123" i="6"/>
  <c r="C123" i="6"/>
  <c r="B123" i="6"/>
  <c r="P122" i="6"/>
  <c r="D122" i="6"/>
  <c r="C122" i="6"/>
  <c r="B122" i="6"/>
  <c r="P121" i="6"/>
  <c r="D121" i="6"/>
  <c r="C121" i="6"/>
  <c r="B121" i="6"/>
  <c r="P120" i="6"/>
  <c r="D120" i="6"/>
  <c r="C120" i="6"/>
  <c r="B120" i="6"/>
  <c r="P119" i="6"/>
  <c r="D119" i="6"/>
  <c r="C119" i="6"/>
  <c r="B119" i="6"/>
  <c r="P118" i="6"/>
  <c r="D118" i="6"/>
  <c r="C118" i="6"/>
  <c r="B118" i="6"/>
  <c r="P117" i="6"/>
  <c r="D117" i="6"/>
  <c r="C117" i="6"/>
  <c r="B117" i="6"/>
  <c r="P116" i="6"/>
  <c r="D116" i="6"/>
  <c r="C116" i="6"/>
  <c r="B116" i="6"/>
  <c r="P115" i="6"/>
  <c r="D115" i="6"/>
  <c r="C115" i="6"/>
  <c r="B115" i="6"/>
  <c r="P114" i="6"/>
  <c r="D114" i="6"/>
  <c r="C114" i="6"/>
  <c r="B114" i="6"/>
  <c r="P113" i="6"/>
  <c r="D113" i="6"/>
  <c r="C113" i="6"/>
  <c r="B113" i="6"/>
  <c r="P112" i="6"/>
  <c r="D112" i="6"/>
  <c r="C112" i="6"/>
  <c r="B112" i="6"/>
  <c r="P111" i="6"/>
  <c r="D111" i="6"/>
  <c r="C111" i="6"/>
  <c r="B111" i="6"/>
  <c r="P110" i="6"/>
  <c r="D110" i="6"/>
  <c r="C110" i="6"/>
  <c r="B110" i="6"/>
  <c r="P109" i="6"/>
  <c r="D109" i="6"/>
  <c r="C109" i="6"/>
  <c r="B109" i="6"/>
  <c r="P108" i="6"/>
  <c r="D108" i="6"/>
  <c r="C108" i="6"/>
  <c r="B108" i="6"/>
  <c r="P107" i="6"/>
  <c r="D107" i="6"/>
  <c r="C107" i="6"/>
  <c r="B107" i="6"/>
  <c r="P106" i="6"/>
  <c r="D106" i="6"/>
  <c r="C106" i="6"/>
  <c r="B106" i="6"/>
  <c r="P105" i="6"/>
  <c r="D105" i="6"/>
  <c r="C105" i="6"/>
  <c r="B105" i="6"/>
  <c r="G153" i="6"/>
  <c r="E153" i="6"/>
  <c r="G131" i="6"/>
  <c r="E131" i="6"/>
  <c r="Z17" i="6"/>
  <c r="W17" i="6"/>
  <c r="X17" i="6"/>
  <c r="Y17" i="6"/>
  <c r="AG46" i="6"/>
  <c r="AE46" i="6"/>
  <c r="AD46" i="6"/>
  <c r="AG45" i="6"/>
  <c r="AE45" i="6"/>
  <c r="AD45" i="6"/>
  <c r="AG44" i="6"/>
  <c r="AE44" i="6"/>
  <c r="AD44" i="6"/>
  <c r="AG43" i="6"/>
  <c r="AE43" i="6"/>
  <c r="AD43" i="6"/>
  <c r="AG42" i="6"/>
  <c r="AE42" i="6"/>
  <c r="AD42" i="6"/>
  <c r="AG41" i="6"/>
  <c r="AE41" i="6"/>
  <c r="AD41" i="6"/>
  <c r="AG40" i="6"/>
  <c r="AE40" i="6"/>
  <c r="AD40" i="6"/>
  <c r="AG39" i="6"/>
  <c r="AE39" i="6"/>
  <c r="AD39" i="6"/>
  <c r="AG38" i="6"/>
  <c r="AE38" i="6"/>
  <c r="AD38" i="6"/>
  <c r="AG37" i="6"/>
  <c r="AE37" i="6"/>
  <c r="AD37" i="6"/>
  <c r="AG36" i="6"/>
  <c r="AE36" i="6"/>
  <c r="AD36" i="6"/>
  <c r="AG35" i="6"/>
  <c r="AE35" i="6"/>
  <c r="AD35" i="6"/>
  <c r="AG34" i="6"/>
  <c r="AE34" i="6"/>
  <c r="AD34" i="6"/>
  <c r="AG33" i="6"/>
  <c r="AE33" i="6"/>
  <c r="AE32" i="6"/>
  <c r="AD33" i="6"/>
  <c r="AD32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8" i="6"/>
  <c r="Z160" i="6"/>
  <c r="Y160" i="6"/>
  <c r="W160" i="6"/>
  <c r="X160" i="6"/>
  <c r="V160" i="6"/>
  <c r="U160" i="6"/>
  <c r="T160" i="6"/>
  <c r="S160" i="6"/>
  <c r="R160" i="6"/>
  <c r="Q160" i="6"/>
  <c r="O160" i="6"/>
  <c r="N160" i="6"/>
  <c r="M160" i="6"/>
  <c r="L160" i="6"/>
  <c r="K160" i="6"/>
  <c r="J160" i="6"/>
  <c r="I160" i="6"/>
  <c r="H160" i="6"/>
  <c r="G160" i="6"/>
  <c r="F160" i="6"/>
  <c r="E160" i="6"/>
  <c r="Z159" i="6"/>
  <c r="Y159" i="6"/>
  <c r="W159" i="6"/>
  <c r="X159" i="6"/>
  <c r="V159" i="6"/>
  <c r="U159" i="6"/>
  <c r="T159" i="6"/>
  <c r="S159" i="6"/>
  <c r="R159" i="6"/>
  <c r="Q159" i="6"/>
  <c r="O159" i="6"/>
  <c r="N159" i="6"/>
  <c r="M159" i="6"/>
  <c r="L159" i="6"/>
  <c r="K159" i="6"/>
  <c r="J159" i="6"/>
  <c r="I159" i="6"/>
  <c r="H159" i="6"/>
  <c r="G159" i="6"/>
  <c r="F159" i="6"/>
  <c r="E159" i="6"/>
  <c r="Z158" i="6"/>
  <c r="Y158" i="6"/>
  <c r="W158" i="6"/>
  <c r="X158" i="6"/>
  <c r="V158" i="6"/>
  <c r="U158" i="6"/>
  <c r="T158" i="6"/>
  <c r="S158" i="6"/>
  <c r="R158" i="6"/>
  <c r="Q158" i="6"/>
  <c r="O158" i="6"/>
  <c r="N158" i="6"/>
  <c r="M158" i="6"/>
  <c r="L158" i="6"/>
  <c r="K158" i="6"/>
  <c r="J158" i="6"/>
  <c r="I158" i="6"/>
  <c r="H158" i="6"/>
  <c r="G158" i="6"/>
  <c r="F158" i="6"/>
  <c r="E158" i="6"/>
  <c r="Z157" i="6"/>
  <c r="Y157" i="6"/>
  <c r="W157" i="6"/>
  <c r="X157" i="6"/>
  <c r="V157" i="6"/>
  <c r="U157" i="6"/>
  <c r="T157" i="6"/>
  <c r="S157" i="6"/>
  <c r="R157" i="6"/>
  <c r="Q157" i="6"/>
  <c r="O157" i="6"/>
  <c r="N157" i="6"/>
  <c r="M157" i="6"/>
  <c r="L157" i="6"/>
  <c r="K157" i="6"/>
  <c r="J157" i="6"/>
  <c r="I157" i="6"/>
  <c r="H157" i="6"/>
  <c r="G157" i="6"/>
  <c r="F157" i="6"/>
  <c r="E157" i="6"/>
  <c r="Z156" i="6"/>
  <c r="Y156" i="6"/>
  <c r="W156" i="6"/>
  <c r="X156" i="6"/>
  <c r="V156" i="6"/>
  <c r="U156" i="6"/>
  <c r="T156" i="6"/>
  <c r="S156" i="6"/>
  <c r="R156" i="6"/>
  <c r="Q156" i="6"/>
  <c r="O156" i="6"/>
  <c r="N156" i="6"/>
  <c r="M156" i="6"/>
  <c r="L156" i="6"/>
  <c r="K156" i="6"/>
  <c r="J156" i="6"/>
  <c r="I156" i="6"/>
  <c r="H156" i="6"/>
  <c r="G156" i="6"/>
  <c r="F156" i="6"/>
  <c r="E156" i="6"/>
  <c r="Z155" i="6"/>
  <c r="Y155" i="6"/>
  <c r="W155" i="6"/>
  <c r="X155" i="6"/>
  <c r="V155" i="6"/>
  <c r="U155" i="6"/>
  <c r="T155" i="6"/>
  <c r="S155" i="6"/>
  <c r="R155" i="6"/>
  <c r="Q155" i="6"/>
  <c r="O155" i="6"/>
  <c r="N155" i="6"/>
  <c r="M155" i="6"/>
  <c r="L155" i="6"/>
  <c r="K155" i="6"/>
  <c r="J155" i="6"/>
  <c r="I155" i="6"/>
  <c r="H155" i="6"/>
  <c r="G155" i="6"/>
  <c r="F155" i="6"/>
  <c r="E155" i="6"/>
  <c r="Z154" i="6"/>
  <c r="Y154" i="6"/>
  <c r="W154" i="6"/>
  <c r="X154" i="6"/>
  <c r="V154" i="6"/>
  <c r="U154" i="6"/>
  <c r="T154" i="6"/>
  <c r="S154" i="6"/>
  <c r="R154" i="6"/>
  <c r="Q154" i="6"/>
  <c r="O154" i="6"/>
  <c r="N154" i="6"/>
  <c r="M154" i="6"/>
  <c r="L154" i="6"/>
  <c r="K154" i="6"/>
  <c r="J154" i="6"/>
  <c r="I154" i="6"/>
  <c r="H154" i="6"/>
  <c r="G154" i="6"/>
  <c r="F154" i="6"/>
  <c r="E154" i="6"/>
  <c r="Z153" i="6"/>
  <c r="Y153" i="6"/>
  <c r="W153" i="6"/>
  <c r="X153" i="6"/>
  <c r="V153" i="6"/>
  <c r="U153" i="6"/>
  <c r="T153" i="6"/>
  <c r="S153" i="6"/>
  <c r="R153" i="6"/>
  <c r="Q153" i="6"/>
  <c r="O153" i="6"/>
  <c r="N153" i="6"/>
  <c r="M153" i="6"/>
  <c r="L153" i="6"/>
  <c r="K153" i="6"/>
  <c r="J153" i="6"/>
  <c r="I153" i="6"/>
  <c r="H153" i="6"/>
  <c r="F153" i="6"/>
  <c r="Z152" i="6"/>
  <c r="Y152" i="6"/>
  <c r="W152" i="6"/>
  <c r="X152" i="6"/>
  <c r="V152" i="6"/>
  <c r="U152" i="6"/>
  <c r="T152" i="6"/>
  <c r="S152" i="6"/>
  <c r="R152" i="6"/>
  <c r="Q152" i="6"/>
  <c r="O152" i="6"/>
  <c r="N152" i="6"/>
  <c r="M152" i="6"/>
  <c r="L152" i="6"/>
  <c r="K152" i="6"/>
  <c r="J152" i="6"/>
  <c r="I152" i="6"/>
  <c r="H152" i="6"/>
  <c r="G152" i="6"/>
  <c r="F152" i="6"/>
  <c r="E152" i="6"/>
  <c r="Z151" i="6"/>
  <c r="Y151" i="6"/>
  <c r="W151" i="6"/>
  <c r="X151" i="6"/>
  <c r="V151" i="6"/>
  <c r="U151" i="6"/>
  <c r="T151" i="6"/>
  <c r="S151" i="6"/>
  <c r="R151" i="6"/>
  <c r="Q151" i="6"/>
  <c r="O151" i="6"/>
  <c r="N151" i="6"/>
  <c r="M151" i="6"/>
  <c r="L151" i="6"/>
  <c r="K151" i="6"/>
  <c r="J151" i="6"/>
  <c r="I151" i="6"/>
  <c r="H151" i="6"/>
  <c r="G151" i="6"/>
  <c r="F151" i="6"/>
  <c r="E151" i="6"/>
  <c r="Z150" i="6"/>
  <c r="Y150" i="6"/>
  <c r="W150" i="6"/>
  <c r="X150" i="6"/>
  <c r="V150" i="6"/>
  <c r="U150" i="6"/>
  <c r="T150" i="6"/>
  <c r="S150" i="6"/>
  <c r="R150" i="6"/>
  <c r="Q150" i="6"/>
  <c r="O150" i="6"/>
  <c r="M150" i="6"/>
  <c r="L150" i="6"/>
  <c r="K150" i="6"/>
  <c r="J150" i="6"/>
  <c r="I150" i="6"/>
  <c r="H150" i="6"/>
  <c r="G150" i="6"/>
  <c r="F150" i="6"/>
  <c r="E150" i="6"/>
  <c r="Z149" i="6"/>
  <c r="Y149" i="6"/>
  <c r="W149" i="6"/>
  <c r="X149" i="6"/>
  <c r="V149" i="6"/>
  <c r="U149" i="6"/>
  <c r="T149" i="6"/>
  <c r="S149" i="6"/>
  <c r="R149" i="6"/>
  <c r="Q149" i="6"/>
  <c r="O149" i="6"/>
  <c r="N149" i="6"/>
  <c r="M149" i="6"/>
  <c r="L149" i="6"/>
  <c r="K149" i="6"/>
  <c r="J149" i="6"/>
  <c r="I149" i="6"/>
  <c r="H149" i="6"/>
  <c r="G149" i="6"/>
  <c r="F149" i="6"/>
  <c r="E149" i="6"/>
  <c r="Z148" i="6"/>
  <c r="Y148" i="6"/>
  <c r="W148" i="6"/>
  <c r="X148" i="6"/>
  <c r="V148" i="6"/>
  <c r="U148" i="6"/>
  <c r="T148" i="6"/>
  <c r="S148" i="6"/>
  <c r="R148" i="6"/>
  <c r="Q148" i="6"/>
  <c r="O148" i="6"/>
  <c r="N148" i="6"/>
  <c r="M148" i="6"/>
  <c r="L148" i="6"/>
  <c r="K148" i="6"/>
  <c r="J148" i="6"/>
  <c r="I148" i="6"/>
  <c r="H148" i="6"/>
  <c r="G148" i="6"/>
  <c r="F148" i="6"/>
  <c r="Z147" i="6"/>
  <c r="Y147" i="6"/>
  <c r="W147" i="6"/>
  <c r="X147" i="6"/>
  <c r="V147" i="6"/>
  <c r="U147" i="6"/>
  <c r="T147" i="6"/>
  <c r="S147" i="6"/>
  <c r="R147" i="6"/>
  <c r="Q147" i="6"/>
  <c r="O147" i="6"/>
  <c r="N147" i="6"/>
  <c r="M147" i="6"/>
  <c r="L147" i="6"/>
  <c r="K147" i="6"/>
  <c r="J147" i="6"/>
  <c r="I147" i="6"/>
  <c r="H147" i="6"/>
  <c r="G147" i="6"/>
  <c r="F147" i="6"/>
  <c r="E147" i="6"/>
  <c r="Z146" i="6"/>
  <c r="Y146" i="6"/>
  <c r="W146" i="6"/>
  <c r="X146" i="6"/>
  <c r="V146" i="6"/>
  <c r="U146" i="6"/>
  <c r="T146" i="6"/>
  <c r="S146" i="6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Z145" i="6"/>
  <c r="Y145" i="6"/>
  <c r="W145" i="6"/>
  <c r="X145" i="6"/>
  <c r="V145" i="6"/>
  <c r="U145" i="6"/>
  <c r="T145" i="6"/>
  <c r="S145" i="6"/>
  <c r="R145" i="6"/>
  <c r="Q145" i="6"/>
  <c r="O145" i="6"/>
  <c r="N145" i="6"/>
  <c r="M145" i="6"/>
  <c r="L145" i="6"/>
  <c r="K145" i="6"/>
  <c r="J145" i="6"/>
  <c r="I145" i="6"/>
  <c r="H145" i="6"/>
  <c r="G145" i="6"/>
  <c r="F145" i="6"/>
  <c r="E145" i="6"/>
  <c r="Z144" i="6"/>
  <c r="Y144" i="6"/>
  <c r="W144" i="6"/>
  <c r="X144" i="6"/>
  <c r="V144" i="6"/>
  <c r="U144" i="6"/>
  <c r="T144" i="6"/>
  <c r="S144" i="6"/>
  <c r="R144" i="6"/>
  <c r="Q144" i="6"/>
  <c r="O144" i="6"/>
  <c r="N144" i="6"/>
  <c r="M144" i="6"/>
  <c r="L144" i="6"/>
  <c r="K144" i="6"/>
  <c r="J144" i="6"/>
  <c r="I144" i="6"/>
  <c r="H144" i="6"/>
  <c r="G144" i="6"/>
  <c r="F144" i="6"/>
  <c r="E144" i="6"/>
  <c r="Z143" i="6"/>
  <c r="Y143" i="6"/>
  <c r="W143" i="6"/>
  <c r="X143" i="6"/>
  <c r="V143" i="6"/>
  <c r="U143" i="6"/>
  <c r="T143" i="6"/>
  <c r="S143" i="6"/>
  <c r="R143" i="6"/>
  <c r="Q143" i="6"/>
  <c r="O143" i="6"/>
  <c r="N143" i="6"/>
  <c r="M143" i="6"/>
  <c r="L143" i="6"/>
  <c r="K143" i="6"/>
  <c r="J143" i="6"/>
  <c r="I143" i="6"/>
  <c r="H143" i="6"/>
  <c r="G143" i="6"/>
  <c r="F143" i="6"/>
  <c r="E143" i="6"/>
  <c r="Z142" i="6"/>
  <c r="Y142" i="6"/>
  <c r="W142" i="6"/>
  <c r="X142" i="6"/>
  <c r="V142" i="6"/>
  <c r="U142" i="6"/>
  <c r="T142" i="6"/>
  <c r="S142" i="6"/>
  <c r="R142" i="6"/>
  <c r="Q142" i="6"/>
  <c r="O142" i="6"/>
  <c r="N142" i="6"/>
  <c r="M142" i="6"/>
  <c r="L142" i="6"/>
  <c r="K142" i="6"/>
  <c r="J142" i="6"/>
  <c r="I142" i="6"/>
  <c r="H142" i="6"/>
  <c r="G142" i="6"/>
  <c r="F142" i="6"/>
  <c r="E142" i="6"/>
  <c r="Z141" i="6"/>
  <c r="Y141" i="6"/>
  <c r="W141" i="6"/>
  <c r="X141" i="6"/>
  <c r="V141" i="6"/>
  <c r="U141" i="6"/>
  <c r="T141" i="6"/>
  <c r="S141" i="6"/>
  <c r="R141" i="6"/>
  <c r="Q141" i="6"/>
  <c r="O141" i="6"/>
  <c r="N141" i="6"/>
  <c r="M141" i="6"/>
  <c r="L141" i="6"/>
  <c r="K141" i="6"/>
  <c r="J141" i="6"/>
  <c r="I141" i="6"/>
  <c r="H141" i="6"/>
  <c r="G141" i="6"/>
  <c r="F141" i="6"/>
  <c r="E141" i="6"/>
  <c r="Z140" i="6"/>
  <c r="Y140" i="6"/>
  <c r="W140" i="6"/>
  <c r="X140" i="6"/>
  <c r="V140" i="6"/>
  <c r="U140" i="6"/>
  <c r="T140" i="6"/>
  <c r="S140" i="6"/>
  <c r="R140" i="6"/>
  <c r="Q140" i="6"/>
  <c r="O140" i="6"/>
  <c r="N140" i="6"/>
  <c r="M140" i="6"/>
  <c r="L140" i="6"/>
  <c r="K140" i="6"/>
  <c r="J140" i="6"/>
  <c r="I140" i="6"/>
  <c r="H140" i="6"/>
  <c r="G140" i="6"/>
  <c r="F140" i="6"/>
  <c r="E140" i="6"/>
  <c r="Z139" i="6"/>
  <c r="Y139" i="6"/>
  <c r="W139" i="6"/>
  <c r="X139" i="6"/>
  <c r="V139" i="6"/>
  <c r="U139" i="6"/>
  <c r="T139" i="6"/>
  <c r="S139" i="6"/>
  <c r="R139" i="6"/>
  <c r="Q139" i="6"/>
  <c r="O139" i="6"/>
  <c r="N139" i="6"/>
  <c r="M139" i="6"/>
  <c r="L139" i="6"/>
  <c r="K139" i="6"/>
  <c r="J139" i="6"/>
  <c r="I139" i="6"/>
  <c r="H139" i="6"/>
  <c r="G139" i="6"/>
  <c r="F139" i="6"/>
  <c r="E139" i="6"/>
  <c r="Z138" i="6"/>
  <c r="Y138" i="6"/>
  <c r="W138" i="6"/>
  <c r="X138" i="6"/>
  <c r="V138" i="6"/>
  <c r="U138" i="6"/>
  <c r="T138" i="6"/>
  <c r="S138" i="6"/>
  <c r="R138" i="6"/>
  <c r="Q138" i="6"/>
  <c r="O138" i="6"/>
  <c r="N138" i="6"/>
  <c r="M138" i="6"/>
  <c r="L138" i="6"/>
  <c r="K138" i="6"/>
  <c r="J138" i="6"/>
  <c r="I138" i="6"/>
  <c r="H138" i="6"/>
  <c r="G138" i="6"/>
  <c r="F138" i="6"/>
  <c r="E138" i="6"/>
  <c r="Z137" i="6"/>
  <c r="Y137" i="6"/>
  <c r="W137" i="6"/>
  <c r="X137" i="6"/>
  <c r="V137" i="6"/>
  <c r="U137" i="6"/>
  <c r="T137" i="6"/>
  <c r="S137" i="6"/>
  <c r="R137" i="6"/>
  <c r="Q137" i="6"/>
  <c r="O137" i="6"/>
  <c r="N137" i="6"/>
  <c r="M137" i="6"/>
  <c r="L137" i="6"/>
  <c r="J137" i="6"/>
  <c r="I137" i="6"/>
  <c r="H137" i="6"/>
  <c r="G137" i="6"/>
  <c r="F137" i="6"/>
  <c r="E137" i="6"/>
  <c r="Z136" i="6"/>
  <c r="Y136" i="6"/>
  <c r="W136" i="6"/>
  <c r="X136" i="6"/>
  <c r="V136" i="6"/>
  <c r="U136" i="6"/>
  <c r="T136" i="6"/>
  <c r="S136" i="6"/>
  <c r="R136" i="6"/>
  <c r="Q136" i="6"/>
  <c r="O136" i="6"/>
  <c r="N136" i="6"/>
  <c r="M136" i="6"/>
  <c r="L136" i="6"/>
  <c r="K136" i="6"/>
  <c r="J136" i="6"/>
  <c r="I136" i="6"/>
  <c r="H136" i="6"/>
  <c r="G136" i="6"/>
  <c r="F136" i="6"/>
  <c r="E136" i="6"/>
  <c r="Z135" i="6"/>
  <c r="Y135" i="6"/>
  <c r="W135" i="6"/>
  <c r="X135" i="6"/>
  <c r="V135" i="6"/>
  <c r="U135" i="6"/>
  <c r="T135" i="6"/>
  <c r="S135" i="6"/>
  <c r="R135" i="6"/>
  <c r="Q135" i="6"/>
  <c r="O135" i="6"/>
  <c r="N135" i="6"/>
  <c r="M135" i="6"/>
  <c r="L135" i="6"/>
  <c r="K135" i="6"/>
  <c r="J135" i="6"/>
  <c r="I135" i="6"/>
  <c r="H135" i="6"/>
  <c r="G135" i="6"/>
  <c r="F135" i="6"/>
  <c r="E135" i="6"/>
  <c r="Z134" i="6"/>
  <c r="Y134" i="6"/>
  <c r="W134" i="6"/>
  <c r="X134" i="6"/>
  <c r="V134" i="6"/>
  <c r="U134" i="6"/>
  <c r="T134" i="6"/>
  <c r="S134" i="6"/>
  <c r="R134" i="6"/>
  <c r="Q134" i="6"/>
  <c r="O134" i="6"/>
  <c r="N134" i="6"/>
  <c r="M134" i="6"/>
  <c r="L134" i="6"/>
  <c r="K134" i="6"/>
  <c r="J134" i="6"/>
  <c r="I134" i="6"/>
  <c r="H134" i="6"/>
  <c r="G134" i="6"/>
  <c r="F134" i="6"/>
  <c r="E134" i="6"/>
  <c r="Z133" i="6"/>
  <c r="Y133" i="6"/>
  <c r="W133" i="6"/>
  <c r="X133" i="6"/>
  <c r="V133" i="6"/>
  <c r="U133" i="6"/>
  <c r="T133" i="6"/>
  <c r="S133" i="6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Z132" i="6"/>
  <c r="Y132" i="6"/>
  <c r="W132" i="6"/>
  <c r="X132" i="6"/>
  <c r="V132" i="6"/>
  <c r="U132" i="6"/>
  <c r="T132" i="6"/>
  <c r="S132" i="6"/>
  <c r="R132" i="6"/>
  <c r="Q132" i="6"/>
  <c r="O132" i="6"/>
  <c r="N132" i="6"/>
  <c r="M132" i="6"/>
  <c r="L132" i="6"/>
  <c r="K132" i="6"/>
  <c r="J132" i="6"/>
  <c r="I132" i="6"/>
  <c r="H132" i="6"/>
  <c r="G132" i="6"/>
  <c r="F132" i="6"/>
  <c r="E132" i="6"/>
  <c r="Z131" i="6"/>
  <c r="Y131" i="6"/>
  <c r="W131" i="6"/>
  <c r="X131" i="6"/>
  <c r="V131" i="6"/>
  <c r="U131" i="6"/>
  <c r="T131" i="6"/>
  <c r="S131" i="6"/>
  <c r="R131" i="6"/>
  <c r="Q131" i="6"/>
  <c r="O131" i="6"/>
  <c r="N131" i="6"/>
  <c r="M131" i="6"/>
  <c r="L131" i="6"/>
  <c r="K131" i="6"/>
  <c r="J131" i="6"/>
  <c r="I131" i="6"/>
  <c r="H131" i="6"/>
  <c r="F131" i="6"/>
  <c r="Z130" i="6"/>
  <c r="Y130" i="6"/>
  <c r="W130" i="6"/>
  <c r="X130" i="6"/>
  <c r="V130" i="6"/>
  <c r="U130" i="6"/>
  <c r="T130" i="6"/>
  <c r="S130" i="6"/>
  <c r="R130" i="6"/>
  <c r="Q130" i="6"/>
  <c r="O130" i="6"/>
  <c r="N130" i="6"/>
  <c r="M130" i="6"/>
  <c r="L130" i="6"/>
  <c r="K130" i="6"/>
  <c r="J130" i="6"/>
  <c r="I130" i="6"/>
  <c r="H130" i="6"/>
  <c r="G130" i="6"/>
  <c r="F130" i="6"/>
  <c r="E130" i="6"/>
  <c r="Z129" i="6"/>
  <c r="Y129" i="6"/>
  <c r="W129" i="6"/>
  <c r="X129" i="6"/>
  <c r="V129" i="6"/>
  <c r="U129" i="6"/>
  <c r="T129" i="6"/>
  <c r="S129" i="6"/>
  <c r="R129" i="6"/>
  <c r="Q129" i="6"/>
  <c r="O129" i="6"/>
  <c r="N129" i="6"/>
  <c r="M129" i="6"/>
  <c r="L129" i="6"/>
  <c r="K129" i="6"/>
  <c r="J129" i="6"/>
  <c r="I129" i="6"/>
  <c r="H129" i="6"/>
  <c r="G129" i="6"/>
  <c r="F129" i="6"/>
  <c r="E129" i="6"/>
  <c r="Z128" i="6"/>
  <c r="Y128" i="6"/>
  <c r="W128" i="6"/>
  <c r="X128" i="6"/>
  <c r="V128" i="6"/>
  <c r="U128" i="6"/>
  <c r="T128" i="6"/>
  <c r="S128" i="6"/>
  <c r="R128" i="6"/>
  <c r="Q128" i="6"/>
  <c r="O128" i="6"/>
  <c r="N128" i="6"/>
  <c r="M128" i="6"/>
  <c r="L128" i="6"/>
  <c r="K128" i="6"/>
  <c r="J128" i="6"/>
  <c r="I128" i="6"/>
  <c r="H128" i="6"/>
  <c r="G128" i="6"/>
  <c r="F128" i="6"/>
  <c r="E128" i="6"/>
  <c r="Z127" i="6"/>
  <c r="Y127" i="6"/>
  <c r="W127" i="6"/>
  <c r="X127" i="6"/>
  <c r="V127" i="6"/>
  <c r="U127" i="6"/>
  <c r="T127" i="6"/>
  <c r="S127" i="6"/>
  <c r="R127" i="6"/>
  <c r="Q127" i="6"/>
  <c r="O127" i="6"/>
  <c r="N127" i="6"/>
  <c r="M127" i="6"/>
  <c r="L127" i="6"/>
  <c r="K127" i="6"/>
  <c r="J127" i="6"/>
  <c r="I127" i="6"/>
  <c r="H127" i="6"/>
  <c r="G127" i="6"/>
  <c r="F127" i="6"/>
  <c r="E127" i="6"/>
  <c r="Z126" i="6"/>
  <c r="Y126" i="6"/>
  <c r="W126" i="6"/>
  <c r="X126" i="6"/>
  <c r="V126" i="6"/>
  <c r="U126" i="6"/>
  <c r="T126" i="6"/>
  <c r="S126" i="6"/>
  <c r="R126" i="6"/>
  <c r="Q126" i="6"/>
  <c r="O126" i="6"/>
  <c r="N126" i="6"/>
  <c r="M126" i="6"/>
  <c r="L126" i="6"/>
  <c r="K126" i="6"/>
  <c r="J126" i="6"/>
  <c r="I126" i="6"/>
  <c r="H126" i="6"/>
  <c r="G126" i="6"/>
  <c r="F126" i="6"/>
  <c r="E126" i="6"/>
  <c r="Z125" i="6"/>
  <c r="Y125" i="6"/>
  <c r="W125" i="6"/>
  <c r="X125" i="6"/>
  <c r="V125" i="6"/>
  <c r="U125" i="6"/>
  <c r="T125" i="6"/>
  <c r="S125" i="6"/>
  <c r="R125" i="6"/>
  <c r="Q125" i="6"/>
  <c r="O125" i="6"/>
  <c r="N125" i="6"/>
  <c r="M125" i="6"/>
  <c r="L125" i="6"/>
  <c r="K125" i="6"/>
  <c r="J125" i="6"/>
  <c r="I125" i="6"/>
  <c r="H125" i="6"/>
  <c r="G125" i="6"/>
  <c r="F125" i="6"/>
  <c r="E125" i="6"/>
  <c r="Z124" i="6"/>
  <c r="Y124" i="6"/>
  <c r="W124" i="6"/>
  <c r="X124" i="6"/>
  <c r="V124" i="6"/>
  <c r="U124" i="6"/>
  <c r="T124" i="6"/>
  <c r="S124" i="6"/>
  <c r="R124" i="6"/>
  <c r="Q124" i="6"/>
  <c r="O124" i="6"/>
  <c r="N124" i="6"/>
  <c r="M124" i="6"/>
  <c r="L124" i="6"/>
  <c r="K124" i="6"/>
  <c r="J124" i="6"/>
  <c r="I124" i="6"/>
  <c r="H124" i="6"/>
  <c r="G124" i="6"/>
  <c r="F124" i="6"/>
  <c r="E124" i="6"/>
  <c r="Z123" i="6"/>
  <c r="Y123" i="6"/>
  <c r="W123" i="6"/>
  <c r="X123" i="6"/>
  <c r="V123" i="6"/>
  <c r="U123" i="6"/>
  <c r="T123" i="6"/>
  <c r="S123" i="6"/>
  <c r="R123" i="6"/>
  <c r="Q123" i="6"/>
  <c r="O123" i="6"/>
  <c r="N123" i="6"/>
  <c r="M123" i="6"/>
  <c r="L123" i="6"/>
  <c r="K123" i="6"/>
  <c r="J123" i="6"/>
  <c r="I123" i="6"/>
  <c r="H123" i="6"/>
  <c r="G123" i="6"/>
  <c r="F123" i="6"/>
  <c r="E123" i="6"/>
  <c r="Z122" i="6"/>
  <c r="Y122" i="6"/>
  <c r="W122" i="6"/>
  <c r="X122" i="6"/>
  <c r="V122" i="6"/>
  <c r="U122" i="6"/>
  <c r="T122" i="6"/>
  <c r="S122" i="6"/>
  <c r="R122" i="6"/>
  <c r="Q122" i="6"/>
  <c r="O122" i="6"/>
  <c r="N122" i="6"/>
  <c r="M122" i="6"/>
  <c r="L122" i="6"/>
  <c r="K122" i="6"/>
  <c r="J122" i="6"/>
  <c r="I122" i="6"/>
  <c r="H122" i="6"/>
  <c r="G122" i="6"/>
  <c r="F122" i="6"/>
  <c r="E122" i="6"/>
  <c r="Z121" i="6"/>
  <c r="Y121" i="6"/>
  <c r="W121" i="6"/>
  <c r="X121" i="6"/>
  <c r="V121" i="6"/>
  <c r="U121" i="6"/>
  <c r="T121" i="6"/>
  <c r="S121" i="6"/>
  <c r="R121" i="6"/>
  <c r="Q121" i="6"/>
  <c r="O121" i="6"/>
  <c r="N121" i="6"/>
  <c r="M121" i="6"/>
  <c r="L121" i="6"/>
  <c r="K121" i="6"/>
  <c r="J121" i="6"/>
  <c r="I121" i="6"/>
  <c r="H121" i="6"/>
  <c r="G121" i="6"/>
  <c r="F121" i="6"/>
  <c r="E121" i="6"/>
  <c r="Z120" i="6"/>
  <c r="Y120" i="6"/>
  <c r="W120" i="6"/>
  <c r="X120" i="6"/>
  <c r="V120" i="6"/>
  <c r="U120" i="6"/>
  <c r="T120" i="6"/>
  <c r="S120" i="6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Z119" i="6"/>
  <c r="Y119" i="6"/>
  <c r="W119" i="6"/>
  <c r="X119" i="6"/>
  <c r="V119" i="6"/>
  <c r="U119" i="6"/>
  <c r="T119" i="6"/>
  <c r="S119" i="6"/>
  <c r="R119" i="6"/>
  <c r="Q119" i="6"/>
  <c r="O119" i="6"/>
  <c r="N119" i="6"/>
  <c r="M119" i="6"/>
  <c r="L119" i="6"/>
  <c r="K119" i="6"/>
  <c r="J119" i="6"/>
  <c r="I119" i="6"/>
  <c r="H119" i="6"/>
  <c r="G119" i="6"/>
  <c r="F119" i="6"/>
  <c r="E119" i="6"/>
  <c r="Z118" i="6"/>
  <c r="Y118" i="6"/>
  <c r="W118" i="6"/>
  <c r="X118" i="6"/>
  <c r="V118" i="6"/>
  <c r="U118" i="6"/>
  <c r="T118" i="6"/>
  <c r="S118" i="6"/>
  <c r="R118" i="6"/>
  <c r="Q118" i="6"/>
  <c r="O118" i="6"/>
  <c r="N118" i="6"/>
  <c r="M118" i="6"/>
  <c r="L118" i="6"/>
  <c r="K118" i="6"/>
  <c r="J118" i="6"/>
  <c r="I118" i="6"/>
  <c r="H118" i="6"/>
  <c r="G118" i="6"/>
  <c r="F118" i="6"/>
  <c r="E118" i="6"/>
  <c r="Z117" i="6"/>
  <c r="Y117" i="6"/>
  <c r="W117" i="6"/>
  <c r="X117" i="6"/>
  <c r="V117" i="6"/>
  <c r="U117" i="6"/>
  <c r="T117" i="6"/>
  <c r="S117" i="6"/>
  <c r="R117" i="6"/>
  <c r="Q117" i="6"/>
  <c r="O117" i="6"/>
  <c r="N117" i="6"/>
  <c r="M117" i="6"/>
  <c r="L117" i="6"/>
  <c r="K117" i="6"/>
  <c r="J117" i="6"/>
  <c r="I117" i="6"/>
  <c r="H117" i="6"/>
  <c r="G117" i="6"/>
  <c r="F117" i="6"/>
  <c r="E117" i="6"/>
  <c r="Z116" i="6"/>
  <c r="Y116" i="6"/>
  <c r="W116" i="6"/>
  <c r="X116" i="6"/>
  <c r="V116" i="6"/>
  <c r="U116" i="6"/>
  <c r="T116" i="6"/>
  <c r="S116" i="6"/>
  <c r="R116" i="6"/>
  <c r="Q116" i="6"/>
  <c r="O116" i="6"/>
  <c r="N116" i="6"/>
  <c r="M116" i="6"/>
  <c r="L116" i="6"/>
  <c r="K116" i="6"/>
  <c r="J116" i="6"/>
  <c r="I116" i="6"/>
  <c r="H116" i="6"/>
  <c r="G116" i="6"/>
  <c r="F116" i="6"/>
  <c r="E116" i="6"/>
  <c r="Z115" i="6"/>
  <c r="Y115" i="6"/>
  <c r="W115" i="6"/>
  <c r="X115" i="6"/>
  <c r="V115" i="6"/>
  <c r="U115" i="6"/>
  <c r="T115" i="6"/>
  <c r="S115" i="6"/>
  <c r="R115" i="6"/>
  <c r="Q115" i="6"/>
  <c r="O115" i="6"/>
  <c r="N115" i="6"/>
  <c r="M115" i="6"/>
  <c r="L115" i="6"/>
  <c r="K115" i="6"/>
  <c r="J115" i="6"/>
  <c r="I115" i="6"/>
  <c r="H115" i="6"/>
  <c r="G115" i="6"/>
  <c r="F115" i="6"/>
  <c r="E115" i="6"/>
  <c r="Z114" i="6"/>
  <c r="Y114" i="6"/>
  <c r="W114" i="6"/>
  <c r="X114" i="6"/>
  <c r="V114" i="6"/>
  <c r="U114" i="6"/>
  <c r="T114" i="6"/>
  <c r="S114" i="6"/>
  <c r="R114" i="6"/>
  <c r="Q114" i="6"/>
  <c r="O114" i="6"/>
  <c r="N114" i="6"/>
  <c r="M114" i="6"/>
  <c r="L114" i="6"/>
  <c r="K114" i="6"/>
  <c r="J114" i="6"/>
  <c r="I114" i="6"/>
  <c r="H114" i="6"/>
  <c r="G114" i="6"/>
  <c r="F114" i="6"/>
  <c r="E114" i="6"/>
  <c r="Z113" i="6"/>
  <c r="Y113" i="6"/>
  <c r="W113" i="6"/>
  <c r="X113" i="6"/>
  <c r="V113" i="6"/>
  <c r="U113" i="6"/>
  <c r="T113" i="6"/>
  <c r="S113" i="6"/>
  <c r="R113" i="6"/>
  <c r="Q113" i="6"/>
  <c r="O113" i="6"/>
  <c r="N113" i="6"/>
  <c r="M113" i="6"/>
  <c r="L113" i="6"/>
  <c r="K113" i="6"/>
  <c r="J113" i="6"/>
  <c r="I113" i="6"/>
  <c r="H113" i="6"/>
  <c r="G113" i="6"/>
  <c r="F113" i="6"/>
  <c r="E113" i="6"/>
  <c r="Z112" i="6"/>
  <c r="Y112" i="6"/>
  <c r="W112" i="6"/>
  <c r="X112" i="6"/>
  <c r="V112" i="6"/>
  <c r="U112" i="6"/>
  <c r="T112" i="6"/>
  <c r="S112" i="6"/>
  <c r="R112" i="6"/>
  <c r="Q112" i="6"/>
  <c r="O112" i="6"/>
  <c r="N112" i="6"/>
  <c r="M112" i="6"/>
  <c r="L112" i="6"/>
  <c r="K112" i="6"/>
  <c r="J112" i="6"/>
  <c r="I112" i="6"/>
  <c r="H112" i="6"/>
  <c r="G112" i="6"/>
  <c r="F112" i="6"/>
  <c r="E112" i="6"/>
  <c r="Z111" i="6"/>
  <c r="Y111" i="6"/>
  <c r="W111" i="6"/>
  <c r="X111" i="6"/>
  <c r="V111" i="6"/>
  <c r="U111" i="6"/>
  <c r="T111" i="6"/>
  <c r="S111" i="6"/>
  <c r="R111" i="6"/>
  <c r="Q111" i="6"/>
  <c r="O111" i="6"/>
  <c r="N111" i="6"/>
  <c r="M111" i="6"/>
  <c r="L111" i="6"/>
  <c r="K111" i="6"/>
  <c r="J111" i="6"/>
  <c r="I111" i="6"/>
  <c r="H111" i="6"/>
  <c r="G111" i="6"/>
  <c r="F111" i="6"/>
  <c r="E111" i="6"/>
  <c r="Z110" i="6"/>
  <c r="Y110" i="6"/>
  <c r="W110" i="6"/>
  <c r="X110" i="6"/>
  <c r="V110" i="6"/>
  <c r="U110" i="6"/>
  <c r="T110" i="6"/>
  <c r="S110" i="6"/>
  <c r="R110" i="6"/>
  <c r="Q110" i="6"/>
  <c r="O110" i="6"/>
  <c r="N110" i="6"/>
  <c r="M110" i="6"/>
  <c r="L110" i="6"/>
  <c r="K110" i="6"/>
  <c r="J110" i="6"/>
  <c r="I110" i="6"/>
  <c r="H110" i="6"/>
  <c r="G110" i="6"/>
  <c r="F110" i="6"/>
  <c r="E110" i="6"/>
  <c r="Z109" i="6"/>
  <c r="Y109" i="6"/>
  <c r="W109" i="6"/>
  <c r="X109" i="6"/>
  <c r="V109" i="6"/>
  <c r="U109" i="6"/>
  <c r="T109" i="6"/>
  <c r="S109" i="6"/>
  <c r="R109" i="6"/>
  <c r="Q109" i="6"/>
  <c r="O109" i="6"/>
  <c r="N109" i="6"/>
  <c r="M109" i="6"/>
  <c r="L109" i="6"/>
  <c r="K109" i="6"/>
  <c r="J109" i="6"/>
  <c r="I109" i="6"/>
  <c r="H109" i="6"/>
  <c r="G109" i="6"/>
  <c r="F109" i="6"/>
  <c r="E109" i="6"/>
  <c r="Z108" i="6"/>
  <c r="Y108" i="6"/>
  <c r="W108" i="6"/>
  <c r="X108" i="6"/>
  <c r="V108" i="6"/>
  <c r="U108" i="6"/>
  <c r="T108" i="6"/>
  <c r="S108" i="6"/>
  <c r="R108" i="6"/>
  <c r="Q108" i="6"/>
  <c r="O108" i="6"/>
  <c r="N108" i="6"/>
  <c r="M108" i="6"/>
  <c r="L108" i="6"/>
  <c r="K108" i="6"/>
  <c r="J108" i="6"/>
  <c r="I108" i="6"/>
  <c r="H108" i="6"/>
  <c r="G108" i="6"/>
  <c r="F108" i="6"/>
  <c r="E108" i="6"/>
  <c r="Z107" i="6"/>
  <c r="Y107" i="6"/>
  <c r="W107" i="6"/>
  <c r="X107" i="6"/>
  <c r="V107" i="6"/>
  <c r="U107" i="6"/>
  <c r="T107" i="6"/>
  <c r="S107" i="6"/>
  <c r="R107" i="6"/>
  <c r="Q107" i="6"/>
  <c r="O107" i="6"/>
  <c r="N107" i="6"/>
  <c r="M107" i="6"/>
  <c r="L107" i="6"/>
  <c r="K107" i="6"/>
  <c r="J107" i="6"/>
  <c r="I107" i="6"/>
  <c r="H107" i="6"/>
  <c r="G107" i="6"/>
  <c r="F107" i="6"/>
  <c r="E107" i="6"/>
  <c r="Z106" i="6"/>
  <c r="Y106" i="6"/>
  <c r="W106" i="6"/>
  <c r="X106" i="6"/>
  <c r="V106" i="6"/>
  <c r="U106" i="6"/>
  <c r="T106" i="6"/>
  <c r="S106" i="6"/>
  <c r="R106" i="6"/>
  <c r="Q106" i="6"/>
  <c r="O106" i="6"/>
  <c r="N106" i="6"/>
  <c r="M106" i="6"/>
  <c r="J106" i="6"/>
  <c r="I106" i="6"/>
  <c r="H106" i="6"/>
  <c r="G106" i="6"/>
  <c r="F106" i="6"/>
  <c r="E106" i="6"/>
  <c r="Z105" i="6"/>
  <c r="Y105" i="6"/>
  <c r="W105" i="6"/>
  <c r="X105" i="6"/>
  <c r="V105" i="6"/>
  <c r="U105" i="6"/>
  <c r="T105" i="6"/>
  <c r="S105" i="6"/>
  <c r="R105" i="6"/>
  <c r="Q105" i="6"/>
  <c r="O105" i="6"/>
  <c r="N105" i="6"/>
  <c r="M105" i="6"/>
  <c r="L105" i="6"/>
  <c r="K105" i="6"/>
  <c r="J105" i="6"/>
  <c r="I105" i="6"/>
  <c r="H105" i="6"/>
  <c r="G105" i="6"/>
  <c r="F105" i="6"/>
  <c r="E105" i="6"/>
  <c r="Z104" i="6"/>
  <c r="Y104" i="6"/>
  <c r="W104" i="6"/>
  <c r="X104" i="6"/>
  <c r="Z103" i="6"/>
  <c r="Y103" i="6"/>
  <c r="W103" i="6"/>
  <c r="X103" i="6"/>
  <c r="Z102" i="6"/>
  <c r="Y102" i="6"/>
  <c r="W102" i="6"/>
  <c r="X102" i="6"/>
  <c r="Z101" i="6"/>
  <c r="Y101" i="6"/>
  <c r="W101" i="6"/>
  <c r="X101" i="6"/>
  <c r="Z100" i="6"/>
  <c r="Y100" i="6"/>
  <c r="W100" i="6"/>
  <c r="X100" i="6"/>
  <c r="Z99" i="6"/>
  <c r="Y99" i="6"/>
  <c r="W99" i="6"/>
  <c r="X99" i="6"/>
  <c r="Z98" i="6"/>
  <c r="Y98" i="6"/>
  <c r="W98" i="6"/>
  <c r="X98" i="6"/>
  <c r="Z97" i="6"/>
  <c r="Y97" i="6"/>
  <c r="W97" i="6"/>
  <c r="X97" i="6"/>
  <c r="Z96" i="6"/>
  <c r="Y96" i="6"/>
  <c r="W96" i="6"/>
  <c r="X96" i="6"/>
  <c r="Z95" i="6"/>
  <c r="Y95" i="6"/>
  <c r="W95" i="6"/>
  <c r="X95" i="6"/>
  <c r="Z94" i="6"/>
  <c r="Y94" i="6"/>
  <c r="W94" i="6"/>
  <c r="X94" i="6"/>
  <c r="Z93" i="6"/>
  <c r="Y93" i="6"/>
  <c r="W93" i="6"/>
  <c r="X93" i="6"/>
  <c r="Z92" i="6"/>
  <c r="Y92" i="6"/>
  <c r="W92" i="6"/>
  <c r="X92" i="6"/>
  <c r="Z91" i="6"/>
  <c r="Y91" i="6"/>
  <c r="W91" i="6"/>
  <c r="X91" i="6"/>
  <c r="Z90" i="6"/>
  <c r="Y90" i="6"/>
  <c r="W90" i="6"/>
  <c r="X90" i="6"/>
  <c r="Z89" i="6"/>
  <c r="Y89" i="6"/>
  <c r="W89" i="6"/>
  <c r="X89" i="6"/>
  <c r="Z88" i="6"/>
  <c r="Y88" i="6"/>
  <c r="W88" i="6"/>
  <c r="X88" i="6"/>
  <c r="Z87" i="6"/>
  <c r="Y87" i="6"/>
  <c r="W87" i="6"/>
  <c r="X87" i="6"/>
  <c r="Z86" i="6"/>
  <c r="Y86" i="6"/>
  <c r="W86" i="6"/>
  <c r="X86" i="6"/>
  <c r="Z85" i="6"/>
  <c r="Y85" i="6"/>
  <c r="W85" i="6"/>
  <c r="X85" i="6"/>
  <c r="Z84" i="6"/>
  <c r="Y84" i="6"/>
  <c r="W84" i="6"/>
  <c r="X84" i="6"/>
  <c r="Z83" i="6"/>
  <c r="Y83" i="6"/>
  <c r="W83" i="6"/>
  <c r="X83" i="6"/>
  <c r="Z82" i="6"/>
  <c r="Y82" i="6"/>
  <c r="W82" i="6"/>
  <c r="X82" i="6"/>
  <c r="Z81" i="6"/>
  <c r="Y81" i="6"/>
  <c r="W81" i="6"/>
  <c r="X81" i="6"/>
  <c r="Z80" i="6"/>
  <c r="Y80" i="6"/>
  <c r="W80" i="6"/>
  <c r="X80" i="6"/>
  <c r="Z79" i="6"/>
  <c r="Y79" i="6"/>
  <c r="W79" i="6"/>
  <c r="X79" i="6"/>
  <c r="Z78" i="6"/>
  <c r="Y78" i="6"/>
  <c r="W78" i="6"/>
  <c r="X78" i="6"/>
  <c r="Z77" i="6"/>
  <c r="Y77" i="6"/>
  <c r="W77" i="6"/>
  <c r="X77" i="6"/>
  <c r="Z76" i="6"/>
  <c r="Y76" i="6"/>
  <c r="W76" i="6"/>
  <c r="X76" i="6"/>
  <c r="Z75" i="6"/>
  <c r="Y75" i="6"/>
  <c r="W75" i="6"/>
  <c r="X75" i="6"/>
  <c r="Z74" i="6"/>
  <c r="Y74" i="6"/>
  <c r="W74" i="6"/>
  <c r="X74" i="6"/>
  <c r="Z73" i="6"/>
  <c r="Y73" i="6"/>
  <c r="W73" i="6"/>
  <c r="X73" i="6"/>
  <c r="Z72" i="6"/>
  <c r="Y72" i="6"/>
  <c r="W72" i="6"/>
  <c r="X72" i="6"/>
  <c r="Z71" i="6"/>
  <c r="Y71" i="6"/>
  <c r="W71" i="6"/>
  <c r="X71" i="6"/>
  <c r="Z70" i="6"/>
  <c r="Y70" i="6"/>
  <c r="W70" i="6"/>
  <c r="X70" i="6"/>
  <c r="Z69" i="6"/>
  <c r="Y69" i="6"/>
  <c r="W69" i="6"/>
  <c r="X69" i="6"/>
  <c r="Z68" i="6"/>
  <c r="Y68" i="6"/>
  <c r="W68" i="6"/>
  <c r="X68" i="6"/>
  <c r="Z67" i="6"/>
  <c r="Y67" i="6"/>
  <c r="W67" i="6"/>
  <c r="X67" i="6"/>
  <c r="Z66" i="6"/>
  <c r="Y66" i="6"/>
  <c r="W66" i="6"/>
  <c r="X66" i="6"/>
  <c r="Z65" i="6"/>
  <c r="Y65" i="6"/>
  <c r="W65" i="6"/>
  <c r="X65" i="6"/>
  <c r="Z64" i="6"/>
  <c r="Y64" i="6"/>
  <c r="W64" i="6"/>
  <c r="X64" i="6"/>
  <c r="Z63" i="6"/>
  <c r="Y63" i="6"/>
  <c r="W63" i="6"/>
  <c r="X63" i="6"/>
  <c r="Z62" i="6"/>
  <c r="Y62" i="6"/>
  <c r="W62" i="6"/>
  <c r="X62" i="6"/>
  <c r="Z61" i="6"/>
  <c r="Y61" i="6"/>
  <c r="W61" i="6"/>
  <c r="X61" i="6"/>
  <c r="Z60" i="6"/>
  <c r="Y60" i="6"/>
  <c r="W60" i="6"/>
  <c r="X60" i="6"/>
  <c r="Z59" i="6"/>
  <c r="Y59" i="6"/>
  <c r="W59" i="6"/>
  <c r="X59" i="6"/>
  <c r="Z58" i="6"/>
  <c r="Y58" i="6"/>
  <c r="W58" i="6"/>
  <c r="X58" i="6"/>
  <c r="Z57" i="6"/>
  <c r="Y57" i="6"/>
  <c r="W57" i="6"/>
  <c r="X57" i="6"/>
  <c r="Z56" i="6"/>
  <c r="Y56" i="6"/>
  <c r="W56" i="6"/>
  <c r="X56" i="6"/>
  <c r="Z55" i="6"/>
  <c r="Y55" i="6"/>
  <c r="W55" i="6"/>
  <c r="X55" i="6"/>
  <c r="Z54" i="6"/>
  <c r="Y54" i="6"/>
  <c r="W54" i="6"/>
  <c r="X54" i="6"/>
  <c r="Z53" i="6"/>
  <c r="Y53" i="6"/>
  <c r="W53" i="6"/>
  <c r="X53" i="6"/>
  <c r="Z52" i="6"/>
  <c r="Y52" i="6"/>
  <c r="W52" i="6"/>
  <c r="X52" i="6"/>
  <c r="Z51" i="6"/>
  <c r="Y51" i="6"/>
  <c r="W51" i="6"/>
  <c r="X51" i="6"/>
  <c r="Z50" i="6"/>
  <c r="Y50" i="6"/>
  <c r="W50" i="6"/>
  <c r="X50" i="6"/>
  <c r="Z49" i="6"/>
  <c r="Y49" i="6"/>
  <c r="W49" i="6"/>
  <c r="X49" i="6"/>
  <c r="Z48" i="6"/>
  <c r="Y48" i="6"/>
  <c r="W48" i="6"/>
  <c r="X48" i="6"/>
  <c r="Z47" i="6"/>
  <c r="Y47" i="6"/>
  <c r="W47" i="6"/>
  <c r="X47" i="6"/>
  <c r="Z46" i="6"/>
  <c r="Y46" i="6"/>
  <c r="W46" i="6"/>
  <c r="X46" i="6"/>
  <c r="Z45" i="6"/>
  <c r="Y45" i="6"/>
  <c r="W45" i="6"/>
  <c r="X45" i="6"/>
  <c r="Z44" i="6"/>
  <c r="Y44" i="6"/>
  <c r="W44" i="6"/>
  <c r="X44" i="6"/>
  <c r="Z43" i="6"/>
  <c r="Y43" i="6"/>
  <c r="W43" i="6"/>
  <c r="X43" i="6"/>
  <c r="Z42" i="6"/>
  <c r="Y42" i="6"/>
  <c r="W42" i="6"/>
  <c r="X42" i="6"/>
  <c r="Z41" i="6"/>
  <c r="Y41" i="6"/>
  <c r="W41" i="6"/>
  <c r="X41" i="6"/>
  <c r="Z40" i="6"/>
  <c r="Y40" i="6"/>
  <c r="W40" i="6"/>
  <c r="X40" i="6"/>
  <c r="Z39" i="6"/>
  <c r="Y39" i="6"/>
  <c r="W39" i="6"/>
  <c r="X39" i="6"/>
  <c r="Z38" i="6"/>
  <c r="Y38" i="6"/>
  <c r="W38" i="6"/>
  <c r="X38" i="6"/>
  <c r="Z37" i="6"/>
  <c r="Y37" i="6"/>
  <c r="W37" i="6"/>
  <c r="X37" i="6"/>
  <c r="Z36" i="6"/>
  <c r="Y36" i="6"/>
  <c r="W36" i="6"/>
  <c r="X36" i="6"/>
  <c r="Z35" i="6"/>
  <c r="Y35" i="6"/>
  <c r="W35" i="6"/>
  <c r="X35" i="6"/>
  <c r="Z34" i="6"/>
  <c r="Y34" i="6"/>
  <c r="W34" i="6"/>
  <c r="X34" i="6"/>
  <c r="Z33" i="6"/>
  <c r="Y33" i="6"/>
  <c r="W33" i="6"/>
  <c r="X33" i="6"/>
  <c r="Z32" i="6"/>
  <c r="Y32" i="6"/>
  <c r="W32" i="6"/>
  <c r="X32" i="6"/>
  <c r="Z31" i="6"/>
  <c r="Y31" i="6"/>
  <c r="W31" i="6"/>
  <c r="X31" i="6"/>
  <c r="Z30" i="6"/>
  <c r="Y30" i="6"/>
  <c r="W30" i="6"/>
  <c r="X30" i="6"/>
  <c r="Z29" i="6"/>
  <c r="Y29" i="6"/>
  <c r="W29" i="6"/>
  <c r="X29" i="6"/>
  <c r="Z28" i="6"/>
  <c r="Y28" i="6"/>
  <c r="W28" i="6"/>
  <c r="X28" i="6"/>
  <c r="Z27" i="6"/>
  <c r="Y27" i="6"/>
  <c r="W27" i="6"/>
  <c r="X27" i="6"/>
  <c r="Z26" i="6"/>
  <c r="Y26" i="6"/>
  <c r="W26" i="6"/>
  <c r="X26" i="6"/>
  <c r="Z25" i="6"/>
  <c r="Y25" i="6"/>
  <c r="W25" i="6"/>
  <c r="X25" i="6"/>
  <c r="Z24" i="6"/>
  <c r="Y24" i="6"/>
  <c r="W24" i="6"/>
  <c r="X24" i="6"/>
  <c r="Z23" i="6"/>
  <c r="Y23" i="6"/>
  <c r="W23" i="6"/>
  <c r="X23" i="6"/>
  <c r="Z22" i="6"/>
  <c r="Y22" i="6"/>
  <c r="W22" i="6"/>
  <c r="X22" i="6"/>
  <c r="Z21" i="6"/>
  <c r="Y21" i="6"/>
  <c r="W21" i="6"/>
  <c r="X21" i="6"/>
  <c r="Z20" i="6"/>
  <c r="Y20" i="6"/>
  <c r="W20" i="6"/>
  <c r="X20" i="6"/>
  <c r="Z19" i="6"/>
  <c r="Y19" i="6"/>
  <c r="W19" i="6"/>
  <c r="X19" i="6"/>
  <c r="Z18" i="6"/>
  <c r="Y18" i="6"/>
  <c r="W18" i="6"/>
  <c r="X18" i="6"/>
  <c r="Z16" i="6"/>
  <c r="Y16" i="6"/>
  <c r="W16" i="6"/>
  <c r="X16" i="6"/>
  <c r="Z15" i="6"/>
  <c r="Y15" i="6"/>
  <c r="W15" i="6"/>
  <c r="X15" i="6"/>
  <c r="Z14" i="6"/>
  <c r="Y14" i="6"/>
  <c r="W14" i="6"/>
  <c r="X14" i="6"/>
  <c r="Z13" i="6"/>
  <c r="Y13" i="6"/>
  <c r="W13" i="6"/>
  <c r="X13" i="6"/>
  <c r="Z12" i="6"/>
  <c r="Y12" i="6"/>
  <c r="W12" i="6"/>
  <c r="X12" i="6"/>
  <c r="Z11" i="6"/>
  <c r="Y11" i="6"/>
  <c r="W11" i="6"/>
  <c r="X11" i="6"/>
  <c r="Z10" i="6"/>
  <c r="Y10" i="6"/>
  <c r="W10" i="6"/>
  <c r="X10" i="6"/>
  <c r="Z9" i="6"/>
  <c r="Y9" i="6"/>
  <c r="W9" i="6"/>
  <c r="X9" i="6"/>
  <c r="Z8" i="6"/>
  <c r="Y8" i="6"/>
  <c r="W8" i="6"/>
  <c r="X8" i="6"/>
  <c r="Z7" i="6"/>
  <c r="Y7" i="6"/>
  <c r="W7" i="6"/>
  <c r="X7" i="6"/>
  <c r="Z6" i="6"/>
  <c r="Y6" i="6"/>
  <c r="W6" i="6"/>
  <c r="X6" i="6"/>
  <c r="Z5" i="6"/>
  <c r="Y5" i="6"/>
  <c r="W5" i="6"/>
  <c r="X5" i="6"/>
  <c r="Z4" i="6"/>
  <c r="Y4" i="6"/>
  <c r="W4" i="6"/>
  <c r="X4" i="6"/>
  <c r="Z3" i="6"/>
  <c r="Y3" i="6"/>
  <c r="W3" i="6"/>
  <c r="X3" i="6"/>
</calcChain>
</file>

<file path=xl/sharedStrings.xml><?xml version="1.0" encoding="utf-8"?>
<sst xmlns="http://schemas.openxmlformats.org/spreadsheetml/2006/main" count="194" uniqueCount="148">
  <si>
    <t>分</t>
  </si>
  <si>
    <t>秒</t>
  </si>
  <si>
    <t>秒/km</t>
  </si>
  <si>
    <t>10km</t>
  </si>
  <si>
    <t>ハーフマラソン</t>
  </si>
  <si>
    <t>フルマラソン</t>
  </si>
  <si>
    <t>時</t>
  </si>
  <si>
    <t>変換係数</t>
  </si>
  <si>
    <t>1000m→1500m</t>
  </si>
  <si>
    <t>1000m→3000m</t>
  </si>
  <si>
    <t>1000m→5000m</t>
  </si>
  <si>
    <t>1500m→3000m</t>
  </si>
  <si>
    <t>1500m→5000m</t>
  </si>
  <si>
    <t>1500m→10000m</t>
  </si>
  <si>
    <t>3000m→5000m</t>
  </si>
  <si>
    <t>3000m→10000m</t>
  </si>
  <si>
    <t>3000m→ハーフ</t>
  </si>
  <si>
    <t>5000m→10000m</t>
  </si>
  <si>
    <t>5000m→ハーフ</t>
  </si>
  <si>
    <t>5000m→フル</t>
  </si>
  <si>
    <t>10000m→ハーフ</t>
  </si>
  <si>
    <t>10000m→フル</t>
  </si>
  <si>
    <t>ハーフ→フル</t>
  </si>
  <si>
    <t>対応距離</t>
  </si>
  <si>
    <t>逆変換係数</t>
  </si>
  <si>
    <t>切り上げなし</t>
  </si>
  <si>
    <t>合計タイム変換</t>
  </si>
  <si>
    <t>1kmあたりのペース変換</t>
  </si>
  <si>
    <t>男子世界記録</t>
  </si>
  <si>
    <t>男子日本記録</t>
  </si>
  <si>
    <t>女子世界記録</t>
  </si>
  <si>
    <t>フルキロ4分</t>
  </si>
  <si>
    <t>サブ3.5</t>
  </si>
  <si>
    <t>サブ4</t>
  </si>
  <si>
    <t>5km20分</t>
  </si>
  <si>
    <t>10km40分</t>
  </si>
  <si>
    <t>サブ3</t>
  </si>
  <si>
    <t>1km3分</t>
  </si>
  <si>
    <t>記録ライン</t>
  </si>
  <si>
    <t>男子1500世界</t>
  </si>
  <si>
    <t>1km4分</t>
  </si>
  <si>
    <t>女子日本記録</t>
  </si>
  <si>
    <t>1km3分20秒</t>
  </si>
  <si>
    <t>1km3分30秒</t>
  </si>
  <si>
    <t>1km3分40秒</t>
  </si>
  <si>
    <t>1km3分50秒</t>
  </si>
  <si>
    <t>1km4分10秒</t>
  </si>
  <si>
    <t>1km4分20秒</t>
  </si>
  <si>
    <t>1km2分50秒</t>
  </si>
  <si>
    <t>1000m2分40秒</t>
  </si>
  <si>
    <t>800m</t>
  </si>
  <si>
    <t>1000m</t>
  </si>
  <si>
    <t>800m→1000m</t>
  </si>
  <si>
    <t>800m→1500m</t>
  </si>
  <si>
    <t>800m→3000m</t>
  </si>
  <si>
    <t>800m→5000m</t>
  </si>
  <si>
    <t>800m2分00秒</t>
  </si>
  <si>
    <t>フルマラソン2時間00分</t>
  </si>
  <si>
    <t>10000m27分台,サブ10</t>
  </si>
  <si>
    <t>フルマラソンキロ3分</t>
  </si>
  <si>
    <t>女子マラソン日本 10000mキロ3分</t>
  </si>
  <si>
    <t>女子1500日本 5000mキロ3分</t>
  </si>
  <si>
    <t>3000mキロ3分</t>
  </si>
  <si>
    <t>1500mキロ3分</t>
  </si>
  <si>
    <t>1km3分10秒 800mキロ3分</t>
  </si>
  <si>
    <t>3km10分</t>
  </si>
  <si>
    <t>サブ40 5000m16分40秒</t>
  </si>
  <si>
    <t>10000mキロ3分20秒</t>
  </si>
  <si>
    <t>ハーフ70分</t>
  </si>
  <si>
    <t>1500m</t>
  </si>
  <si>
    <t>3000m</t>
  </si>
  <si>
    <t>5000m</t>
  </si>
  <si>
    <t>マラソン世界記録</t>
  </si>
  <si>
    <t>10000m26分台 サブ5</t>
  </si>
  <si>
    <t>5000mキロ2′40</t>
  </si>
  <si>
    <t>5000mキロ2′45</t>
  </si>
  <si>
    <t>3000m8分切り 800m1′50</t>
  </si>
  <si>
    <t>ハーフキロ3分</t>
  </si>
  <si>
    <t>1500,3000女子世界記録</t>
  </si>
  <si>
    <t>10000m29′30</t>
  </si>
  <si>
    <t>ハーフ女子日本記録</t>
  </si>
  <si>
    <t>5000m女子日本記録</t>
  </si>
  <si>
    <t>1000m女子日本記録</t>
  </si>
  <si>
    <t>1000m2分45秒</t>
  </si>
  <si>
    <t>5000m15′50(3′10/km)</t>
  </si>
  <si>
    <t>1500m(2′55/km)</t>
  </si>
  <si>
    <t>3000m9分30秒(3′10/km)</t>
  </si>
  <si>
    <t>10000m34分切り、1000m2′55</t>
  </si>
  <si>
    <t>10000m35分切り(3′30/km)</t>
  </si>
  <si>
    <t>5000m17分切り</t>
  </si>
  <si>
    <t>5000m(3′25/km)</t>
  </si>
  <si>
    <t>1500m4′45(3′10/km)</t>
  </si>
  <si>
    <t>800m2分20秒切り</t>
  </si>
  <si>
    <t>1000m3分05</t>
  </si>
  <si>
    <t>ハーフマラソン(3′50/km)</t>
  </si>
  <si>
    <t>10000m(3′40/km)</t>
  </si>
  <si>
    <t>3000m10分30秒</t>
  </si>
  <si>
    <t>10000m(3′45/km)</t>
  </si>
  <si>
    <t>1500m5′00</t>
  </si>
  <si>
    <t>1000m3′15,5000m(3′40/km)</t>
  </si>
  <si>
    <t>ハーフマラソン(4から00/km)</t>
  </si>
  <si>
    <t>10000m(3′50/km)</t>
  </si>
  <si>
    <t>5000m19分</t>
  </si>
  <si>
    <t>1500m5′15(3′30/km)</t>
  </si>
  <si>
    <t>5000m(3′50/km)</t>
  </si>
  <si>
    <t>10000m(4′00/km)</t>
  </si>
  <si>
    <t>ハーフサブ90</t>
  </si>
  <si>
    <t>3000m(3′50/km)</t>
  </si>
  <si>
    <t>800m2分40秒</t>
  </si>
  <si>
    <t>10000m(4′10/km)</t>
  </si>
  <si>
    <t>1000m3′35</t>
  </si>
  <si>
    <t>フルマラソン3時間15分</t>
  </si>
  <si>
    <t>800m(3′25/km)</t>
  </si>
  <si>
    <t>5000m(4′05/km)</t>
  </si>
  <si>
    <t>3000m12分切り</t>
  </si>
  <si>
    <t>5000m(4′10/km)</t>
  </si>
  <si>
    <t>15000(3′50/km)</t>
  </si>
  <si>
    <t>5000m21分</t>
  </si>
  <si>
    <t>800m2′50</t>
  </si>
  <si>
    <t>1000m3′45</t>
  </si>
  <si>
    <t>5000m(415/km)</t>
  </si>
  <si>
    <t>フルマラソン3時間25分</t>
  </si>
  <si>
    <t>3000m12分30秒</t>
  </si>
  <si>
    <t>5000m21分30秒</t>
  </si>
  <si>
    <t>10000m45分切り</t>
  </si>
  <si>
    <t>サブ100</t>
  </si>
  <si>
    <t>1500m6分切り</t>
  </si>
  <si>
    <t>1000m3′55</t>
  </si>
  <si>
    <t>3000m13分</t>
  </si>
  <si>
    <t>800m3分</t>
  </si>
  <si>
    <t>5000m(4′30/km)</t>
  </si>
  <si>
    <t>1500m(4′10/km)</t>
  </si>
  <si>
    <t>800m(3′50/km)</t>
  </si>
  <si>
    <t>ハーフ(5′00/km)</t>
  </si>
  <si>
    <t>3000m13′30</t>
  </si>
  <si>
    <t>5000m(4′40/km)</t>
  </si>
  <si>
    <t>5000m(4′35/km)</t>
  </si>
  <si>
    <t>1500m(4′20/km)</t>
  </si>
  <si>
    <t>5000m(4′45/km)</t>
  </si>
  <si>
    <t>800m(4′00/km)</t>
  </si>
  <si>
    <t>ハーフサブ110</t>
  </si>
  <si>
    <t>1000m4′15</t>
  </si>
  <si>
    <t>フルマラソン(5/30/km)</t>
  </si>
  <si>
    <t>1500m(4′30/km)</t>
  </si>
  <si>
    <t>5000m(4′55/km)</t>
  </si>
  <si>
    <t>3000m14′30</t>
  </si>
  <si>
    <t>1000m4′25</t>
  </si>
  <si>
    <t>サブ2.5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</si>
</sst>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000_);[Red]\(0.00000\)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medium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medium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28" xfId="0" applyNumberForma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1" fontId="0" fillId="7" borderId="22" xfId="0" applyNumberForma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0" fillId="8" borderId="21" xfId="0" applyNumberFormat="1" applyFill="1" applyBorder="1" applyAlignment="1">
      <alignment horizontal="center"/>
    </xf>
    <xf numFmtId="1" fontId="0" fillId="8" borderId="22" xfId="0" applyNumberFormat="1" applyFill="1" applyBorder="1" applyAlignment="1">
      <alignment horizontal="center"/>
    </xf>
    <xf numFmtId="1" fontId="0" fillId="8" borderId="23" xfId="0" applyNumberFormat="1" applyFill="1" applyBorder="1" applyAlignment="1">
      <alignment horizontal="center"/>
    </xf>
    <xf numFmtId="1" fontId="0" fillId="8" borderId="24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1" fontId="0" fillId="8" borderId="27" xfId="0" applyNumberFormat="1" applyFill="1" applyBorder="1" applyAlignment="1">
      <alignment horizontal="center"/>
    </xf>
    <xf numFmtId="1" fontId="0" fillId="8" borderId="14" xfId="0" applyNumberForma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1" fontId="0" fillId="9" borderId="3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" fontId="0" fillId="9" borderId="21" xfId="0" applyNumberFormat="1" applyFill="1" applyBorder="1" applyAlignment="1">
      <alignment horizontal="center"/>
    </xf>
    <xf numFmtId="1" fontId="0" fillId="9" borderId="22" xfId="0" applyNumberFormat="1" applyFill="1" applyBorder="1" applyAlignment="1">
      <alignment horizontal="center"/>
    </xf>
    <xf numFmtId="1" fontId="0" fillId="9" borderId="23" xfId="0" applyNumberForma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1" fontId="0" fillId="9" borderId="27" xfId="0" applyNumberFormat="1" applyFill="1" applyBorder="1" applyAlignment="1">
      <alignment horizontal="center"/>
    </xf>
    <xf numFmtId="1" fontId="0" fillId="9" borderId="14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1" fontId="0" fillId="0" borderId="27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0" fontId="3" fillId="10" borderId="0" xfId="0" applyFont="1" applyFill="1" applyAlignment="1">
      <alignment horizontal="left"/>
    </xf>
    <xf numFmtId="1" fontId="0" fillId="0" borderId="21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5C44-EF4F-C545-BD6D-29ACA6259D84}">
  <dimension ref="A1:AP160"/>
  <sheetViews>
    <sheetView tabSelected="1" zoomScaleNormal="100" zoomScaleSheetLayoutView="100" workbookViewId="0" xr3:uid="{22FA7C5D-41FD-5B84-A746-804323228D70}">
      <pane xSplit="1" ySplit="2" topLeftCell="B25" activePane="bottomRight" state="frozen"/>
      <selection activeCell="Y4" sqref="Y4"/>
      <selection pane="bottomLeft" activeCell="B3" sqref="B3"/>
      <selection pane="topRight" activeCell="S1" sqref="S1"/>
      <selection pane="bottomRight" activeCell="AC49" sqref="AC49"/>
    </sheetView>
  </sheetViews>
  <sheetFormatPr defaultColWidth="8.82421875" defaultRowHeight="14.25" x14ac:dyDescent="0.2"/>
  <cols>
    <col min="1" max="1" width="2.44921875" style="1" hidden="1" customWidth="1"/>
    <col min="2" max="3" width="4.04296875" style="1" customWidth="1"/>
    <col min="4" max="4" width="6.25" style="1" customWidth="1"/>
    <col min="5" max="6" width="4.04296875" style="1" customWidth="1"/>
    <col min="7" max="7" width="6.25" style="1" customWidth="1"/>
    <col min="8" max="9" width="4.04296875" style="1" customWidth="1"/>
    <col min="10" max="10" width="6.25" style="1" customWidth="1"/>
    <col min="11" max="12" width="4.04296875" style="1" customWidth="1"/>
    <col min="13" max="13" width="6.25" style="1" customWidth="1"/>
    <col min="14" max="15" width="4.04296875" style="1" customWidth="1"/>
    <col min="16" max="16" width="6.25" style="1" customWidth="1"/>
    <col min="17" max="18" width="4.04296875" style="1" customWidth="1"/>
    <col min="19" max="19" width="6.25" style="1" customWidth="1"/>
    <col min="20" max="21" width="4.04296875" style="1" customWidth="1"/>
    <col min="22" max="22" width="6.25" style="1" customWidth="1"/>
    <col min="23" max="23" width="3.18359375" style="1" customWidth="1"/>
    <col min="24" max="25" width="4.04296875" style="1" customWidth="1"/>
    <col min="26" max="26" width="6.25" style="1" customWidth="1"/>
    <col min="27" max="27" width="23.66015625" style="98" customWidth="1"/>
    <col min="28" max="28" width="8.82421875" style="1"/>
    <col min="29" max="29" width="21.8203125" style="1" customWidth="1"/>
    <col min="30" max="30" width="12.9921875" style="1" bestFit="1" customWidth="1"/>
    <col min="31" max="31" width="12.01171875" style="1" customWidth="1"/>
    <col min="32" max="32" width="11.27734375" style="1" customWidth="1"/>
    <col min="33" max="33" width="7.23046875" style="1" customWidth="1"/>
    <col min="34" max="35" width="7.109375" style="1" customWidth="1"/>
    <col min="36" max="36" width="34.078125" style="1" customWidth="1"/>
    <col min="37" max="38" width="7.109375" style="1" customWidth="1"/>
    <col min="39" max="39" width="7.84375" style="1" customWidth="1"/>
    <col min="40" max="41" width="8.82421875" style="1" customWidth="1"/>
    <col min="42" max="16384" width="8.82421875" style="1"/>
  </cols>
  <sheetData>
    <row r="1" spans="1:42" ht="15" thickBot="1" x14ac:dyDescent="0.25">
      <c r="B1" s="139" t="s">
        <v>50</v>
      </c>
      <c r="C1" s="139"/>
      <c r="D1" s="139"/>
      <c r="E1" s="139" t="s">
        <v>51</v>
      </c>
      <c r="F1" s="139"/>
      <c r="G1" s="139"/>
      <c r="H1" s="139" t="s">
        <v>69</v>
      </c>
      <c r="I1" s="139"/>
      <c r="J1" s="139"/>
      <c r="K1" s="139" t="s">
        <v>70</v>
      </c>
      <c r="L1" s="139"/>
      <c r="M1" s="139"/>
      <c r="N1" s="140" t="s">
        <v>71</v>
      </c>
      <c r="O1" s="140"/>
      <c r="P1" s="140"/>
      <c r="Q1" s="140" t="s">
        <v>3</v>
      </c>
      <c r="R1" s="140"/>
      <c r="S1" s="140"/>
      <c r="T1" s="140" t="s">
        <v>4</v>
      </c>
      <c r="U1" s="140"/>
      <c r="V1" s="140"/>
      <c r="W1" s="139" t="s">
        <v>5</v>
      </c>
      <c r="X1" s="139"/>
      <c r="Y1" s="139"/>
      <c r="Z1" s="139"/>
    </row>
    <row r="2" spans="1:42" ht="15.75" thickBot="1" x14ac:dyDescent="0.25">
      <c r="B2" s="2" t="s">
        <v>0</v>
      </c>
      <c r="C2" s="3" t="s">
        <v>1</v>
      </c>
      <c r="D2" s="3" t="s">
        <v>2</v>
      </c>
      <c r="E2" s="2" t="s">
        <v>0</v>
      </c>
      <c r="F2" s="3" t="s">
        <v>1</v>
      </c>
      <c r="G2" s="3" t="s">
        <v>2</v>
      </c>
      <c r="H2" s="2" t="s">
        <v>0</v>
      </c>
      <c r="I2" s="3" t="s">
        <v>1</v>
      </c>
      <c r="J2" s="3" t="s">
        <v>2</v>
      </c>
      <c r="K2" s="2" t="s">
        <v>0</v>
      </c>
      <c r="L2" s="3" t="s">
        <v>1</v>
      </c>
      <c r="M2" s="61" t="s">
        <v>2</v>
      </c>
      <c r="N2" s="58" t="s">
        <v>0</v>
      </c>
      <c r="O2" s="59" t="s">
        <v>1</v>
      </c>
      <c r="P2" s="63" t="s">
        <v>2</v>
      </c>
      <c r="Q2" s="58" t="s">
        <v>0</v>
      </c>
      <c r="R2" s="59" t="s">
        <v>1</v>
      </c>
      <c r="S2" s="63" t="s">
        <v>2</v>
      </c>
      <c r="T2" s="58" t="s">
        <v>0</v>
      </c>
      <c r="U2" s="59" t="s">
        <v>1</v>
      </c>
      <c r="V2" s="60" t="s">
        <v>2</v>
      </c>
      <c r="W2" s="62" t="s">
        <v>6</v>
      </c>
      <c r="X2" s="3" t="s">
        <v>0</v>
      </c>
      <c r="Y2" s="3" t="s">
        <v>1</v>
      </c>
      <c r="Z2" s="4" t="s">
        <v>2</v>
      </c>
      <c r="AA2" s="98" t="s">
        <v>38</v>
      </c>
      <c r="AB2" s="5"/>
      <c r="AC2" s="1" t="s">
        <v>26</v>
      </c>
      <c r="AH2" s="95">
        <v>0.8</v>
      </c>
      <c r="AI2" s="95">
        <v>1</v>
      </c>
      <c r="AJ2" s="95">
        <v>45.75</v>
      </c>
      <c r="AK2" s="95">
        <v>105.75</v>
      </c>
      <c r="AL2" s="95">
        <v>132.1875</v>
      </c>
      <c r="AM2" s="95">
        <v>-25.412500000000001</v>
      </c>
      <c r="AN2" s="95">
        <v>-0.16124682700000001</v>
      </c>
      <c r="AP2" s="96">
        <v>-0.16120000000000001</v>
      </c>
    </row>
    <row r="3" spans="1:42" x14ac:dyDescent="0.2">
      <c r="A3" s="1">
        <v>720</v>
      </c>
      <c r="B3" s="117">
        <f>ROUNDDOWN(D3*0.8/60,0)</f>
        <v>1</v>
      </c>
      <c r="C3" s="118">
        <f>MOD(D3*0.8,60)</f>
        <v>36.629760000000005</v>
      </c>
      <c r="D3" s="119">
        <f>$P3 *(1+ $AI$11)</f>
        <v>120.7872</v>
      </c>
      <c r="E3" s="117">
        <f>ROUNDDOWN(G3*1/60,0)</f>
        <v>2</v>
      </c>
      <c r="F3" s="118">
        <f>MOD(G3*1,60)</f>
        <v>7.6446700507614196</v>
      </c>
      <c r="G3" s="119">
        <f>$P3 *(1+ $AI$12)</f>
        <v>127.64467005076142</v>
      </c>
      <c r="H3" s="117">
        <f>ROUNDDOWN(J3*1.5/60,0)</f>
        <v>3</v>
      </c>
      <c r="I3" s="118">
        <f>MOD(J3*1.5,60)</f>
        <v>18.274111675126903</v>
      </c>
      <c r="J3" s="119">
        <f>$P3 *(1+ $AI$13)</f>
        <v>132.18274111675126</v>
      </c>
      <c r="K3" s="117">
        <f>ROUNDDOWN(M3*3/60,0)</f>
        <v>7</v>
      </c>
      <c r="L3" s="118">
        <f>MOD(M3*3,60)</f>
        <v>0.30456852791883193</v>
      </c>
      <c r="M3" s="119">
        <f>$P3 *(1+ $AI$14)</f>
        <v>140.10152284263961</v>
      </c>
      <c r="N3" s="120">
        <f>ROUNDDOWN($A3 / 60,0)</f>
        <v>12</v>
      </c>
      <c r="O3" s="121">
        <f>MOD($A3,60)</f>
        <v>0</v>
      </c>
      <c r="P3" s="122">
        <f>$A3 /5</f>
        <v>144</v>
      </c>
      <c r="Q3" s="120">
        <f>ROUNDDOWN(S3*10/60,0)</f>
        <v>24</v>
      </c>
      <c r="R3" s="121">
        <f>MOD(S3*10,60)</f>
        <v>53.45177664974608</v>
      </c>
      <c r="S3" s="122">
        <f>$P3 *(1+ $AI$15)</f>
        <v>149.34517766497461</v>
      </c>
      <c r="T3" s="120">
        <f>ROUNDDOWN(V3*21.0975/60,0)</f>
        <v>55</v>
      </c>
      <c r="U3" s="121">
        <f>MOD(V3*21.0975,60)</f>
        <v>4.8730964467004014</v>
      </c>
      <c r="V3" s="122">
        <f>$P3 *(1+ $AI$16)</f>
        <v>156.64761684781138</v>
      </c>
      <c r="W3" s="117">
        <f>ROUNDDOWN(Z3*42.195/3600,0)</f>
        <v>1</v>
      </c>
      <c r="X3" s="118">
        <f>ROUNDDOWN((Z3*42.195 - W3*3600)/60,0)</f>
        <v>55</v>
      </c>
      <c r="Y3" s="118">
        <f>MOD(Z3*42.195,60)</f>
        <v>16.751269035532459</v>
      </c>
      <c r="Z3" s="123">
        <f>$P3 *(1+ $AI$17)</f>
        <v>163.92348072130662</v>
      </c>
      <c r="AC3" s="64" t="s">
        <v>23</v>
      </c>
      <c r="AD3" s="64" t="s">
        <v>7</v>
      </c>
      <c r="AE3" s="1" t="s">
        <v>24</v>
      </c>
      <c r="AF3" s="64" t="s">
        <v>25</v>
      </c>
      <c r="AH3" s="1">
        <v>1</v>
      </c>
      <c r="AI3" s="1">
        <v>2</v>
      </c>
      <c r="AJ3" s="1">
        <v>19.7</v>
      </c>
      <c r="AK3" s="1">
        <v>139.69999999999999</v>
      </c>
      <c r="AL3" s="1">
        <v>139.69999999999999</v>
      </c>
      <c r="AM3" s="1">
        <v>139.69999999999999</v>
      </c>
      <c r="AN3" s="1">
        <v>-17.900000000000006</v>
      </c>
      <c r="AP3" s="1">
        <v>-0.11357868020304572</v>
      </c>
    </row>
    <row r="4" spans="1:42" x14ac:dyDescent="0.2">
      <c r="A4" s="1">
        <v>725</v>
      </c>
      <c r="B4" s="124">
        <f t="shared" ref="B4:B67" si="0">ROUNDDOWN(D4*0.8/60,0)</f>
        <v>1</v>
      </c>
      <c r="C4" s="125">
        <f t="shared" ref="C4:C67" si="1">MOD(D4*0.8,60)</f>
        <v>37.30080000000001</v>
      </c>
      <c r="D4" s="126">
        <f>$P4 *(1+ $AI$11)</f>
        <v>121.626</v>
      </c>
      <c r="E4" s="124">
        <f t="shared" ref="E4:E68" si="2">ROUNDDOWN(G4*1/60,0)</f>
        <v>2</v>
      </c>
      <c r="F4" s="125">
        <f t="shared" ref="F4:F68" si="3">MOD(G4*1,60)</f>
        <v>8.5310913705583573</v>
      </c>
      <c r="G4" s="126">
        <f>$P4 *(1+ $AI$12)</f>
        <v>128.53109137055836</v>
      </c>
      <c r="H4" s="124">
        <f t="shared" ref="H4:H68" si="4">ROUNDDOWN(J4*1.5/60,0)</f>
        <v>3</v>
      </c>
      <c r="I4" s="125">
        <f t="shared" ref="I4:I68" si="5">MOD(J4*1.5,60)</f>
        <v>19.651015228426388</v>
      </c>
      <c r="J4" s="126">
        <f>$P4 *(1+ $AI$13)</f>
        <v>133.10067681895092</v>
      </c>
      <c r="K4" s="124">
        <f t="shared" ref="K4:K68" si="6">ROUNDDOWN(M4*3/60,0)</f>
        <v>7</v>
      </c>
      <c r="L4" s="125">
        <f t="shared" ref="L4:L68" si="7">MOD(M4*3,60)</f>
        <v>3.2233502538070979</v>
      </c>
      <c r="M4" s="126">
        <f>$P4 *(1+ $AI$14)</f>
        <v>141.07445008460238</v>
      </c>
      <c r="N4" s="124">
        <f t="shared" ref="N4:N51" si="8">ROUNDDOWN($A4 / 60,0)</f>
        <v>12</v>
      </c>
      <c r="O4" s="125">
        <f t="shared" ref="O4:O51" si="9">MOD($A4,60)</f>
        <v>5</v>
      </c>
      <c r="P4" s="126">
        <f t="shared" ref="P4:P51" si="10">$A4 /5</f>
        <v>145</v>
      </c>
      <c r="Q4" s="124">
        <f t="shared" ref="Q4:Q68" si="11">ROUNDDOWN(S4*10/60,0)</f>
        <v>25</v>
      </c>
      <c r="R4" s="125">
        <f t="shared" ref="R4:R68" si="12">MOD(S4*10,60)</f>
        <v>3.8229695431473374</v>
      </c>
      <c r="S4" s="126">
        <f>$P4 *(1+ $AI$15)</f>
        <v>150.38229695431474</v>
      </c>
      <c r="T4" s="124">
        <f t="shared" ref="T4:T68" si="13">ROUNDDOWN(V4*21.0975/60,0)</f>
        <v>55</v>
      </c>
      <c r="U4" s="125">
        <f t="shared" ref="U4:U68" si="14">MOD(V4*21.0975,60)</f>
        <v>27.823604060914022</v>
      </c>
      <c r="V4" s="126">
        <f>$P4 *(1+ $AI$16)</f>
        <v>157.73544752036562</v>
      </c>
      <c r="W4" s="124">
        <f t="shared" ref="W4:W68" si="15">ROUNDDOWN(Z4*42.195/3600,0)</f>
        <v>1</v>
      </c>
      <c r="X4" s="125">
        <f t="shared" ref="X4:X68" si="16">ROUNDDOWN((Z4*42.195 - W4*3600)/60,0)</f>
        <v>56</v>
      </c>
      <c r="Y4" s="125">
        <f t="shared" ref="Y4:Y68" si="17">MOD(Z4*42.195,60)</f>
        <v>4.7842639593909553</v>
      </c>
      <c r="Z4" s="127">
        <f>$P4 *(1+ $AI$17)</f>
        <v>165.0618382263157</v>
      </c>
      <c r="AC4" s="64" t="s">
        <v>52</v>
      </c>
      <c r="AD4" s="64">
        <f>ROUNDUP(AF4,2)</f>
        <v>1.33</v>
      </c>
      <c r="AE4" s="70">
        <f>ROUND( 1/AF4,3)</f>
        <v>0.75700000000000001</v>
      </c>
      <c r="AF4" s="64">
        <f xml:space="preserve"> $AK3 /$AK$2</f>
        <v>1.3210401891252954</v>
      </c>
      <c r="AH4" s="1">
        <v>1.5</v>
      </c>
      <c r="AI4" s="1">
        <v>3</v>
      </c>
      <c r="AJ4" s="1">
        <v>39</v>
      </c>
      <c r="AK4" s="1">
        <v>219</v>
      </c>
      <c r="AL4" s="1">
        <v>146</v>
      </c>
      <c r="AM4" s="1">
        <v>6.3000000000000114</v>
      </c>
      <c r="AN4" s="1">
        <v>-11.599999999999994</v>
      </c>
      <c r="AO4" s="1">
        <v>4.5096635647816838E-2</v>
      </c>
      <c r="AP4" s="1">
        <v>-7.3604060913705555E-2</v>
      </c>
    </row>
    <row r="5" spans="1:42" x14ac:dyDescent="0.2">
      <c r="A5" s="1">
        <v>730</v>
      </c>
      <c r="B5" s="124">
        <f t="shared" si="0"/>
        <v>1</v>
      </c>
      <c r="C5" s="125">
        <f t="shared" si="1"/>
        <v>37.97184</v>
      </c>
      <c r="D5" s="126">
        <f>$P5 *(1+ $AI$11)</f>
        <v>122.4648</v>
      </c>
      <c r="E5" s="124">
        <f t="shared" si="2"/>
        <v>2</v>
      </c>
      <c r="F5" s="125">
        <f t="shared" si="3"/>
        <v>9.4175126903553235</v>
      </c>
      <c r="G5" s="126">
        <f>$P5 *(1+ $AI$12)</f>
        <v>129.41751269035532</v>
      </c>
      <c r="H5" s="124">
        <f t="shared" si="4"/>
        <v>3</v>
      </c>
      <c r="I5" s="125">
        <f t="shared" si="5"/>
        <v>21.027918781725901</v>
      </c>
      <c r="J5" s="126">
        <f>$P5 *(1+ $AI$13)</f>
        <v>134.0186125211506</v>
      </c>
      <c r="K5" s="124">
        <f t="shared" si="6"/>
        <v>7</v>
      </c>
      <c r="L5" s="125">
        <f t="shared" si="7"/>
        <v>6.1421319796954208</v>
      </c>
      <c r="M5" s="126">
        <f>$P5 *(1+ $AI$14)</f>
        <v>142.04737732656514</v>
      </c>
      <c r="N5" s="124">
        <f t="shared" si="8"/>
        <v>12</v>
      </c>
      <c r="O5" s="125">
        <f t="shared" si="9"/>
        <v>10</v>
      </c>
      <c r="P5" s="126">
        <f t="shared" si="10"/>
        <v>146</v>
      </c>
      <c r="Q5" s="124">
        <f t="shared" si="11"/>
        <v>25</v>
      </c>
      <c r="R5" s="125">
        <f t="shared" si="12"/>
        <v>14.194162436548368</v>
      </c>
      <c r="S5" s="126">
        <f>$P5 *(1+ $AI$15)</f>
        <v>151.41941624365484</v>
      </c>
      <c r="T5" s="124">
        <f t="shared" si="13"/>
        <v>55</v>
      </c>
      <c r="U5" s="125">
        <f t="shared" si="14"/>
        <v>50.774111675127187</v>
      </c>
      <c r="V5" s="126">
        <f>$P5 *(1+ $AI$16)</f>
        <v>158.82327819291987</v>
      </c>
      <c r="W5" s="124">
        <f t="shared" si="15"/>
        <v>1</v>
      </c>
      <c r="X5" s="125">
        <f t="shared" si="16"/>
        <v>56</v>
      </c>
      <c r="Y5" s="125">
        <f t="shared" si="17"/>
        <v>52.817258883247632</v>
      </c>
      <c r="Z5" s="127">
        <f>$P5 *(1+ $AI$17)</f>
        <v>166.20019573132475</v>
      </c>
      <c r="AC5" s="64" t="s">
        <v>53</v>
      </c>
      <c r="AD5" s="64">
        <f>ROUNDUP(AF5,2)</f>
        <v>2.0799999999999996</v>
      </c>
      <c r="AE5" s="70">
        <f t="shared" ref="AE5:AE22" si="18">ROUND( 1/AF5,3)</f>
        <v>0.48299999999999998</v>
      </c>
      <c r="AF5" s="64">
        <f t="shared" ref="AF5" si="19" xml:space="preserve"> $AK4 /$AK$2</f>
        <v>2.0709219858156027</v>
      </c>
      <c r="AH5" s="1">
        <v>3</v>
      </c>
      <c r="AI5" s="1">
        <v>7</v>
      </c>
      <c r="AJ5" s="1">
        <v>40</v>
      </c>
      <c r="AK5" s="1">
        <v>460</v>
      </c>
      <c r="AL5" s="1">
        <v>153.33333333333334</v>
      </c>
      <c r="AM5" s="1">
        <v>7.3333333333333428</v>
      </c>
      <c r="AN5" s="1">
        <v>-4.2666666666666515</v>
      </c>
      <c r="AO5" s="1">
        <v>5.0228310502283172E-2</v>
      </c>
      <c r="AP5" s="1">
        <v>-2.7072758037224948E-2</v>
      </c>
    </row>
    <row r="6" spans="1:42" x14ac:dyDescent="0.2">
      <c r="A6" s="1">
        <v>735</v>
      </c>
      <c r="B6" s="124">
        <f t="shared" si="0"/>
        <v>1</v>
      </c>
      <c r="C6" s="125">
        <f t="shared" si="1"/>
        <v>38.642880000000005</v>
      </c>
      <c r="D6" s="126">
        <f>$P6 *(1+ $AI$11)</f>
        <v>123.3036</v>
      </c>
      <c r="E6" s="124">
        <f t="shared" si="2"/>
        <v>2</v>
      </c>
      <c r="F6" s="125">
        <f t="shared" si="3"/>
        <v>10.30393401015229</v>
      </c>
      <c r="G6" s="126">
        <f>$P6 *(1+ $AI$12)</f>
        <v>130.30393401015229</v>
      </c>
      <c r="H6" s="124">
        <f t="shared" si="4"/>
        <v>3</v>
      </c>
      <c r="I6" s="125">
        <f t="shared" si="5"/>
        <v>22.404822335025386</v>
      </c>
      <c r="J6" s="126">
        <f>$P6 *(1+ $AI$13)</f>
        <v>134.93654822335026</v>
      </c>
      <c r="K6" s="124">
        <f t="shared" si="6"/>
        <v>7</v>
      </c>
      <c r="L6" s="125">
        <f t="shared" si="7"/>
        <v>9.0609137055838005</v>
      </c>
      <c r="M6" s="126">
        <f>$P6 *(1+ $AI$14)</f>
        <v>143.02030456852793</v>
      </c>
      <c r="N6" s="124">
        <f t="shared" si="8"/>
        <v>12</v>
      </c>
      <c r="O6" s="125">
        <f t="shared" si="9"/>
        <v>15</v>
      </c>
      <c r="P6" s="126">
        <f t="shared" si="10"/>
        <v>147</v>
      </c>
      <c r="Q6" s="124">
        <f t="shared" si="11"/>
        <v>25</v>
      </c>
      <c r="R6" s="125">
        <f t="shared" si="12"/>
        <v>24.565355329949398</v>
      </c>
      <c r="S6" s="126">
        <f>$P6 *(1+ $AI$15)</f>
        <v>152.45653553299493</v>
      </c>
      <c r="T6" s="124">
        <f t="shared" si="13"/>
        <v>56</v>
      </c>
      <c r="U6" s="125">
        <f t="shared" si="14"/>
        <v>13.724619289340353</v>
      </c>
      <c r="V6" s="126">
        <f>$P6 *(1+ $AI$16)</f>
        <v>159.91110886547412</v>
      </c>
      <c r="W6" s="124">
        <f t="shared" si="15"/>
        <v>1</v>
      </c>
      <c r="X6" s="125">
        <f t="shared" si="16"/>
        <v>57</v>
      </c>
      <c r="Y6" s="125">
        <f t="shared" si="17"/>
        <v>40.850253807106128</v>
      </c>
      <c r="Z6" s="127">
        <f>$P6 *(1+ $AI$17)</f>
        <v>167.33855323633384</v>
      </c>
      <c r="AC6" s="64" t="s">
        <v>54</v>
      </c>
      <c r="AD6" s="64">
        <f>ROUNDUP(AF6,2)</f>
        <v>4.3499999999999996</v>
      </c>
      <c r="AE6" s="70">
        <f t="shared" si="18"/>
        <v>0.23</v>
      </c>
      <c r="AF6" s="64">
        <f xml:space="preserve"> $AK5 /$AK$2</f>
        <v>4.3498817966903074</v>
      </c>
      <c r="AH6" s="1">
        <v>5</v>
      </c>
      <c r="AI6" s="1">
        <v>13</v>
      </c>
      <c r="AJ6" s="1">
        <v>8</v>
      </c>
      <c r="AK6" s="1">
        <v>788</v>
      </c>
      <c r="AL6" s="1">
        <v>157.6</v>
      </c>
      <c r="AM6" s="1">
        <v>4.2666666666666515</v>
      </c>
      <c r="AN6" s="1">
        <v>0</v>
      </c>
      <c r="AO6" s="1">
        <v>2.782608695652164E-2</v>
      </c>
      <c r="AP6" s="1">
        <v>0</v>
      </c>
    </row>
    <row r="7" spans="1:42" x14ac:dyDescent="0.2">
      <c r="A7" s="1">
        <v>740</v>
      </c>
      <c r="B7" s="124">
        <f t="shared" si="0"/>
        <v>1</v>
      </c>
      <c r="C7" s="125">
        <f t="shared" si="1"/>
        <v>39.313919999999996</v>
      </c>
      <c r="D7" s="126">
        <f>$P7 *(1+ $AI$11)</f>
        <v>124.14239999999999</v>
      </c>
      <c r="E7" s="124">
        <f t="shared" si="2"/>
        <v>2</v>
      </c>
      <c r="F7" s="125">
        <f t="shared" si="3"/>
        <v>11.190355329949227</v>
      </c>
      <c r="G7" s="126">
        <f>$P7 *(1+ $AI$12)</f>
        <v>131.19035532994923</v>
      </c>
      <c r="H7" s="124">
        <f t="shared" si="4"/>
        <v>3</v>
      </c>
      <c r="I7" s="125">
        <f t="shared" si="5"/>
        <v>23.781725888324871</v>
      </c>
      <c r="J7" s="126">
        <f>$P7 *(1+ $AI$13)</f>
        <v>135.85448392554991</v>
      </c>
      <c r="K7" s="124">
        <f t="shared" si="6"/>
        <v>7</v>
      </c>
      <c r="L7" s="125">
        <f t="shared" si="7"/>
        <v>11.979695431472123</v>
      </c>
      <c r="M7" s="126">
        <f>$P7 *(1+ $AI$14)</f>
        <v>143.9932318104907</v>
      </c>
      <c r="N7" s="124">
        <f t="shared" si="8"/>
        <v>12</v>
      </c>
      <c r="O7" s="125">
        <f t="shared" si="9"/>
        <v>20</v>
      </c>
      <c r="P7" s="126">
        <f t="shared" si="10"/>
        <v>148</v>
      </c>
      <c r="Q7" s="124">
        <f t="shared" si="11"/>
        <v>25</v>
      </c>
      <c r="R7" s="125">
        <f t="shared" si="12"/>
        <v>34.936548223350201</v>
      </c>
      <c r="S7" s="126">
        <f>$P7 *(1+ $AI$15)</f>
        <v>153.49365482233503</v>
      </c>
      <c r="T7" s="124">
        <f t="shared" si="13"/>
        <v>56</v>
      </c>
      <c r="U7" s="125">
        <f t="shared" si="14"/>
        <v>36.675126903553519</v>
      </c>
      <c r="V7" s="126">
        <f>$P7 *(1+ $AI$16)</f>
        <v>160.99893953802837</v>
      </c>
      <c r="W7" s="124">
        <f t="shared" si="15"/>
        <v>1</v>
      </c>
      <c r="X7" s="125">
        <f t="shared" si="16"/>
        <v>58</v>
      </c>
      <c r="Y7" s="125">
        <f t="shared" si="17"/>
        <v>28.883248730964624</v>
      </c>
      <c r="Z7" s="127">
        <f>$P7 *(1+ $AI$17)</f>
        <v>168.47691074134292</v>
      </c>
      <c r="AC7" s="64" t="s">
        <v>55</v>
      </c>
      <c r="AD7" s="64">
        <f>ROUNDUP(AF7,2)</f>
        <v>7.46</v>
      </c>
      <c r="AE7" s="70">
        <f t="shared" si="18"/>
        <v>0.13400000000000001</v>
      </c>
      <c r="AF7" s="64">
        <f xml:space="preserve"> $AK6 /$AK$2</f>
        <v>7.4515366430260048</v>
      </c>
      <c r="AH7" s="1">
        <v>10</v>
      </c>
      <c r="AI7" s="1">
        <v>27</v>
      </c>
      <c r="AJ7" s="1">
        <v>14.5</v>
      </c>
      <c r="AK7" s="1">
        <v>1634.5</v>
      </c>
      <c r="AL7" s="1">
        <v>163.44999999999999</v>
      </c>
      <c r="AM7" s="1">
        <v>5.8499999999999943</v>
      </c>
      <c r="AN7" s="1">
        <v>5.8499999999999943</v>
      </c>
      <c r="AO7" s="1">
        <v>3.7119289340101488E-2</v>
      </c>
      <c r="AP7" s="1">
        <v>3.7119289340101488E-2</v>
      </c>
    </row>
    <row r="8" spans="1:42" x14ac:dyDescent="0.2">
      <c r="A8" s="1">
        <v>745</v>
      </c>
      <c r="B8" s="14">
        <f t="shared" si="0"/>
        <v>1</v>
      </c>
      <c r="C8" s="15">
        <f t="shared" si="1"/>
        <v>39.984960000000001</v>
      </c>
      <c r="D8" s="16">
        <f>$P8 *(1+ $AI$11)</f>
        <v>124.9812</v>
      </c>
      <c r="E8" s="14">
        <f t="shared" si="2"/>
        <v>2</v>
      </c>
      <c r="F8" s="15">
        <f t="shared" si="3"/>
        <v>12.076776649746193</v>
      </c>
      <c r="G8" s="16">
        <f>$P8 *(1+ $AI$12)</f>
        <v>132.07677664974619</v>
      </c>
      <c r="H8" s="14">
        <f t="shared" si="4"/>
        <v>3</v>
      </c>
      <c r="I8" s="15">
        <f t="shared" si="5"/>
        <v>25.158629441624356</v>
      </c>
      <c r="J8" s="16">
        <f>$P8 *(1+ $AI$13)</f>
        <v>136.77241962774957</v>
      </c>
      <c r="K8" s="104">
        <f t="shared" si="6"/>
        <v>7</v>
      </c>
      <c r="L8" s="105">
        <f t="shared" si="7"/>
        <v>14.898477157360503</v>
      </c>
      <c r="M8" s="106">
        <f>$P8 *(1+ $AI$14)</f>
        <v>144.96615905245349</v>
      </c>
      <c r="N8" s="10">
        <f t="shared" si="8"/>
        <v>12</v>
      </c>
      <c r="O8" s="11">
        <f t="shared" si="9"/>
        <v>25</v>
      </c>
      <c r="P8" s="12">
        <f t="shared" si="10"/>
        <v>149</v>
      </c>
      <c r="Q8" s="10">
        <f t="shared" si="11"/>
        <v>25</v>
      </c>
      <c r="R8" s="11">
        <f t="shared" si="12"/>
        <v>45.307741116751231</v>
      </c>
      <c r="S8" s="12">
        <f>$P8 *(1+ $AI$15)</f>
        <v>154.53077411167513</v>
      </c>
      <c r="T8" s="104">
        <f t="shared" si="13"/>
        <v>56</v>
      </c>
      <c r="U8" s="105">
        <f t="shared" si="14"/>
        <v>59.625634517766684</v>
      </c>
      <c r="V8" s="106">
        <f>$P8 *(1+ $AI$16)</f>
        <v>162.08677021058261</v>
      </c>
      <c r="W8" s="10">
        <f t="shared" si="15"/>
        <v>1</v>
      </c>
      <c r="X8" s="11">
        <f t="shared" si="16"/>
        <v>59</v>
      </c>
      <c r="Y8" s="11">
        <f t="shared" si="17"/>
        <v>16.916243654821301</v>
      </c>
      <c r="Z8" s="13">
        <f>$P8 *(1+ $AI$17)</f>
        <v>169.61526824635197</v>
      </c>
      <c r="AA8" s="98" t="s">
        <v>39</v>
      </c>
      <c r="AC8" s="64" t="s">
        <v>8</v>
      </c>
      <c r="AD8" s="64">
        <f>ROUNDUP(AF8,2)</f>
        <v>1.57</v>
      </c>
      <c r="AE8" s="70">
        <f t="shared" si="18"/>
        <v>0.63800000000000001</v>
      </c>
      <c r="AF8" s="64">
        <f xml:space="preserve"> $AK4 /$AK$3</f>
        <v>1.5676449534717252</v>
      </c>
      <c r="AH8" s="1">
        <v>21.0975</v>
      </c>
      <c r="AI8" s="1">
        <v>60</v>
      </c>
      <c r="AJ8" s="1">
        <v>17</v>
      </c>
      <c r="AK8" s="1">
        <v>3617</v>
      </c>
      <c r="AL8" s="1">
        <v>171.44211399454912</v>
      </c>
      <c r="AM8" s="1">
        <v>7.9921139945491291</v>
      </c>
      <c r="AN8" s="1">
        <v>13.842113994549123</v>
      </c>
      <c r="AO8" s="1">
        <v>4.8896384182007521E-2</v>
      </c>
      <c r="AP8" s="1">
        <v>8.7830672554245703E-2</v>
      </c>
    </row>
    <row r="9" spans="1:42" x14ac:dyDescent="0.2">
      <c r="A9" s="1">
        <v>750</v>
      </c>
      <c r="B9" s="10">
        <f t="shared" si="0"/>
        <v>1</v>
      </c>
      <c r="C9" s="11">
        <f t="shared" si="1"/>
        <v>40.656000000000006</v>
      </c>
      <c r="D9" s="12">
        <f>$P9 *(1+ $AI$11)</f>
        <v>125.82</v>
      </c>
      <c r="E9" s="10">
        <f t="shared" si="2"/>
        <v>2</v>
      </c>
      <c r="F9" s="11">
        <f t="shared" si="3"/>
        <v>12.963197969543131</v>
      </c>
      <c r="G9" s="12">
        <f>$P9 *(1+ $AI$12)</f>
        <v>132.96319796954313</v>
      </c>
      <c r="H9" s="10">
        <f t="shared" si="4"/>
        <v>3</v>
      </c>
      <c r="I9" s="11">
        <f t="shared" si="5"/>
        <v>26.535532994923841</v>
      </c>
      <c r="J9" s="12">
        <f>$P9 *(1+ $AI$13)</f>
        <v>137.69035532994923</v>
      </c>
      <c r="K9" s="10">
        <f t="shared" si="6"/>
        <v>7</v>
      </c>
      <c r="L9" s="11">
        <f t="shared" si="7"/>
        <v>17.817258883248769</v>
      </c>
      <c r="M9" s="12">
        <f>$P9 *(1+ $AI$14)</f>
        <v>145.93908629441626</v>
      </c>
      <c r="N9" s="104">
        <f t="shared" si="8"/>
        <v>12</v>
      </c>
      <c r="O9" s="105">
        <f t="shared" si="9"/>
        <v>30</v>
      </c>
      <c r="P9" s="106">
        <f t="shared" si="10"/>
        <v>150</v>
      </c>
      <c r="Q9" s="10">
        <f t="shared" si="11"/>
        <v>25</v>
      </c>
      <c r="R9" s="11">
        <f t="shared" si="12"/>
        <v>55.678934010152261</v>
      </c>
      <c r="S9" s="12">
        <f>$P9 *(1+ $AI$15)</f>
        <v>155.56789340101523</v>
      </c>
      <c r="T9" s="10">
        <f t="shared" si="13"/>
        <v>57</v>
      </c>
      <c r="U9" s="11">
        <f t="shared" si="14"/>
        <v>22.57614213197985</v>
      </c>
      <c r="V9" s="12">
        <f>$P9 *(1+ $AI$16)</f>
        <v>163.17460088313686</v>
      </c>
      <c r="W9" s="104">
        <f t="shared" si="15"/>
        <v>2</v>
      </c>
      <c r="X9" s="105">
        <f t="shared" si="16"/>
        <v>0</v>
      </c>
      <c r="Y9" s="105">
        <f t="shared" si="17"/>
        <v>4.9492385786797968</v>
      </c>
      <c r="Z9" s="110">
        <f>$P9 *(1+ $AI$17)</f>
        <v>170.75362575136106</v>
      </c>
      <c r="AA9" s="98" t="s">
        <v>57</v>
      </c>
      <c r="AC9" s="64" t="s">
        <v>9</v>
      </c>
      <c r="AD9" s="64">
        <f>ROUNDUP(AF9,2)</f>
        <v>3.3</v>
      </c>
      <c r="AE9" s="70">
        <f t="shared" si="18"/>
        <v>0.30399999999999999</v>
      </c>
      <c r="AF9" s="64">
        <f>$AK5 /$AK$3</f>
        <v>3.2927702219040804</v>
      </c>
      <c r="AH9" s="1">
        <v>42.195</v>
      </c>
      <c r="AI9" s="1">
        <v>126</v>
      </c>
      <c r="AJ9" s="1">
        <v>10</v>
      </c>
      <c r="AK9" s="1">
        <v>7570</v>
      </c>
      <c r="AL9" s="1">
        <v>179.40514278943002</v>
      </c>
      <c r="AM9" s="1">
        <v>7.9630287948808984</v>
      </c>
      <c r="AN9" s="1">
        <v>21.805142789430022</v>
      </c>
      <c r="AO9" s="1">
        <v>4.6447332043129598E-2</v>
      </c>
      <c r="AP9" s="1">
        <v>0.13835750500907376</v>
      </c>
    </row>
    <row r="10" spans="1:42" x14ac:dyDescent="0.2">
      <c r="A10" s="1">
        <v>755</v>
      </c>
      <c r="B10" s="10">
        <f t="shared" si="0"/>
        <v>1</v>
      </c>
      <c r="C10" s="11">
        <f t="shared" si="1"/>
        <v>41.327040000000011</v>
      </c>
      <c r="D10" s="12">
        <f>$P10 *(1+ $AI$11)</f>
        <v>126.6588</v>
      </c>
      <c r="E10" s="10">
        <f t="shared" si="2"/>
        <v>2</v>
      </c>
      <c r="F10" s="11">
        <f t="shared" si="3"/>
        <v>13.849619289340097</v>
      </c>
      <c r="G10" s="12">
        <f>$P10 *(1+ $AI$12)</f>
        <v>133.8496192893401</v>
      </c>
      <c r="H10" s="10">
        <f t="shared" si="4"/>
        <v>3</v>
      </c>
      <c r="I10" s="11">
        <f t="shared" si="5"/>
        <v>27.912436548223354</v>
      </c>
      <c r="J10" s="12">
        <f>$P10 *(1+ $AI$13)</f>
        <v>138.60829103214891</v>
      </c>
      <c r="K10" s="14">
        <f t="shared" si="6"/>
        <v>7</v>
      </c>
      <c r="L10" s="15">
        <f t="shared" si="7"/>
        <v>20.736040609137035</v>
      </c>
      <c r="M10" s="16">
        <f>$P10 *(1+ $AI$14)</f>
        <v>146.91201353637902</v>
      </c>
      <c r="N10" s="14">
        <f t="shared" si="8"/>
        <v>12</v>
      </c>
      <c r="O10" s="15">
        <f t="shared" si="9"/>
        <v>35</v>
      </c>
      <c r="P10" s="16">
        <f t="shared" si="10"/>
        <v>151</v>
      </c>
      <c r="Q10" s="10">
        <f t="shared" si="11"/>
        <v>26</v>
      </c>
      <c r="R10" s="11">
        <f t="shared" si="12"/>
        <v>6.0501269035532914</v>
      </c>
      <c r="S10" s="12">
        <f>$P10 *(1+ $AI$15)</f>
        <v>156.60501269035532</v>
      </c>
      <c r="T10" s="10">
        <f t="shared" si="13"/>
        <v>57</v>
      </c>
      <c r="U10" s="11">
        <f t="shared" si="14"/>
        <v>45.526649746193016</v>
      </c>
      <c r="V10" s="12">
        <f>$P10 *(1+ $AI$16)</f>
        <v>164.26243155569111</v>
      </c>
      <c r="W10" s="10">
        <f t="shared" si="15"/>
        <v>2</v>
      </c>
      <c r="X10" s="11">
        <f t="shared" si="16"/>
        <v>0</v>
      </c>
      <c r="Y10" s="11">
        <f t="shared" si="17"/>
        <v>52.982233502538293</v>
      </c>
      <c r="Z10" s="13">
        <f>$P10 *(1+ $AI$17)</f>
        <v>171.89198325637014</v>
      </c>
      <c r="AA10" s="99" t="s">
        <v>28</v>
      </c>
      <c r="AC10" s="64" t="s">
        <v>10</v>
      </c>
      <c r="AD10" s="64">
        <f>ROUNDUP(AF10,2)</f>
        <v>5.6499999999999995</v>
      </c>
      <c r="AE10" s="70">
        <f t="shared" si="18"/>
        <v>0.17699999999999999</v>
      </c>
      <c r="AF10" s="64">
        <f xml:space="preserve"> $AK6 /$AK$3</f>
        <v>5.6406585540443812</v>
      </c>
    </row>
    <row r="11" spans="1:42" x14ac:dyDescent="0.2">
      <c r="A11" s="1">
        <v>760</v>
      </c>
      <c r="B11" s="10">
        <f t="shared" si="0"/>
        <v>1</v>
      </c>
      <c r="C11" s="11">
        <f t="shared" si="1"/>
        <v>41.998080000000016</v>
      </c>
      <c r="D11" s="12">
        <f>$P11 *(1+ $AI$11)</f>
        <v>127.49760000000001</v>
      </c>
      <c r="E11" s="104">
        <f t="shared" si="2"/>
        <v>2</v>
      </c>
      <c r="F11" s="105">
        <f t="shared" si="3"/>
        <v>14.736040609137035</v>
      </c>
      <c r="G11" s="106">
        <f>$P11 *(1+ $AI$12)</f>
        <v>134.73604060913704</v>
      </c>
      <c r="H11" s="104">
        <f t="shared" si="4"/>
        <v>3</v>
      </c>
      <c r="I11" s="105">
        <f t="shared" si="5"/>
        <v>29.289340101522839</v>
      </c>
      <c r="J11" s="106">
        <f>$P11 *(1+ $AI$13)</f>
        <v>139.52622673434857</v>
      </c>
      <c r="K11" s="10">
        <f t="shared" si="6"/>
        <v>7</v>
      </c>
      <c r="L11" s="11">
        <f t="shared" si="7"/>
        <v>23.654822335025415</v>
      </c>
      <c r="M11" s="12">
        <f>$P11 *(1+ $AI$14)</f>
        <v>147.88494077834181</v>
      </c>
      <c r="N11" s="10">
        <f t="shared" si="8"/>
        <v>12</v>
      </c>
      <c r="O11" s="11">
        <f t="shared" si="9"/>
        <v>40</v>
      </c>
      <c r="P11" s="12">
        <f t="shared" si="10"/>
        <v>152</v>
      </c>
      <c r="Q11" s="14">
        <f t="shared" si="11"/>
        <v>26</v>
      </c>
      <c r="R11" s="15">
        <f t="shared" si="12"/>
        <v>16.421319796954549</v>
      </c>
      <c r="S11" s="16">
        <f>$P11 *(1+ $AI$15)</f>
        <v>157.64213197969545</v>
      </c>
      <c r="T11" s="14">
        <f t="shared" si="13"/>
        <v>58</v>
      </c>
      <c r="U11" s="15">
        <f t="shared" si="14"/>
        <v>8.4771573604066361</v>
      </c>
      <c r="V11" s="16">
        <f>$P11 *(1+ $AI$16)</f>
        <v>165.35026222824536</v>
      </c>
      <c r="W11" s="131">
        <f t="shared" si="15"/>
        <v>2</v>
      </c>
      <c r="X11" s="132">
        <f t="shared" si="16"/>
        <v>1</v>
      </c>
      <c r="Y11" s="132">
        <f t="shared" si="17"/>
        <v>41.01522842639497</v>
      </c>
      <c r="Z11" s="133">
        <f>$P11 *(1+ $AI$17)</f>
        <v>173.03034076137919</v>
      </c>
      <c r="AA11" s="134" t="s">
        <v>72</v>
      </c>
      <c r="AC11" s="64" t="s">
        <v>11</v>
      </c>
      <c r="AD11" s="64">
        <f>ROUNDUP(AF11,2)</f>
        <v>2.11</v>
      </c>
      <c r="AE11" s="70">
        <f t="shared" si="18"/>
        <v>0.47599999999999998</v>
      </c>
      <c r="AF11" s="64">
        <f xml:space="preserve"> $AK5 /$AK$4</f>
        <v>2.1004566210045663</v>
      </c>
      <c r="AI11" s="1">
        <v>-0.16120000000000001</v>
      </c>
    </row>
    <row r="12" spans="1:42" x14ac:dyDescent="0.2">
      <c r="A12" s="1">
        <v>765</v>
      </c>
      <c r="B12" s="10">
        <f t="shared" si="0"/>
        <v>1</v>
      </c>
      <c r="C12" s="11">
        <f t="shared" si="1"/>
        <v>42.669120000000007</v>
      </c>
      <c r="D12" s="12">
        <f>$P12 *(1+ $AI$11)</f>
        <v>128.3364</v>
      </c>
      <c r="E12" s="10">
        <f t="shared" si="2"/>
        <v>2</v>
      </c>
      <c r="F12" s="11">
        <f t="shared" si="3"/>
        <v>15.622461928934001</v>
      </c>
      <c r="G12" s="12">
        <f>$P12 *(1+ $AI$12)</f>
        <v>135.622461928934</v>
      </c>
      <c r="H12" s="104">
        <f t="shared" si="4"/>
        <v>3</v>
      </c>
      <c r="I12" s="105">
        <f t="shared" si="5"/>
        <v>30.666243654822324</v>
      </c>
      <c r="J12" s="106">
        <f>$P12 *(1+ $AI$13)</f>
        <v>140.44416243654823</v>
      </c>
      <c r="K12" s="10">
        <f t="shared" si="6"/>
        <v>7</v>
      </c>
      <c r="L12" s="11">
        <f t="shared" si="7"/>
        <v>26.573604060913738</v>
      </c>
      <c r="M12" s="12">
        <f>$P12 *(1+ $AI$14)</f>
        <v>148.85786802030458</v>
      </c>
      <c r="N12" s="10">
        <f t="shared" si="8"/>
        <v>12</v>
      </c>
      <c r="O12" s="11">
        <f t="shared" si="9"/>
        <v>45</v>
      </c>
      <c r="P12" s="12">
        <f t="shared" si="10"/>
        <v>153</v>
      </c>
      <c r="Q12" s="10">
        <f t="shared" si="11"/>
        <v>26</v>
      </c>
      <c r="R12" s="11">
        <f t="shared" si="12"/>
        <v>26.792512690355579</v>
      </c>
      <c r="S12" s="12">
        <f>$P12 *(1+ $AI$15)</f>
        <v>158.67925126903555</v>
      </c>
      <c r="T12" s="14">
        <f t="shared" si="13"/>
        <v>58</v>
      </c>
      <c r="U12" s="15">
        <f t="shared" si="14"/>
        <v>31.427664974619802</v>
      </c>
      <c r="V12" s="16">
        <f>$P12 *(1+ $AI$16)</f>
        <v>166.4380929007996</v>
      </c>
      <c r="W12" s="10">
        <f t="shared" si="15"/>
        <v>2</v>
      </c>
      <c r="X12" s="11">
        <f t="shared" si="16"/>
        <v>2</v>
      </c>
      <c r="Y12" s="11">
        <f t="shared" si="17"/>
        <v>29.048223350253465</v>
      </c>
      <c r="Z12" s="13">
        <f>$P12 *(1+ $AI$17)</f>
        <v>174.16869826638828</v>
      </c>
      <c r="AC12" s="64" t="s">
        <v>12</v>
      </c>
      <c r="AD12" s="64">
        <f>ROUNDUP(AF12,2)</f>
        <v>3.5999999999999996</v>
      </c>
      <c r="AE12" s="70">
        <f t="shared" si="18"/>
        <v>0.27800000000000002</v>
      </c>
      <c r="AF12" s="64">
        <f xml:space="preserve"> $AK6 /$AK$4</f>
        <v>3.5981735159817352</v>
      </c>
      <c r="AI12" s="1">
        <v>-0.11357868020304572</v>
      </c>
    </row>
    <row r="13" spans="1:42" x14ac:dyDescent="0.2">
      <c r="A13" s="1">
        <v>770</v>
      </c>
      <c r="B13" s="10">
        <f t="shared" si="0"/>
        <v>1</v>
      </c>
      <c r="C13" s="11">
        <f t="shared" si="1"/>
        <v>43.340159999999997</v>
      </c>
      <c r="D13" s="12">
        <f>$P13 *(1+ $AI$11)</f>
        <v>129.17519999999999</v>
      </c>
      <c r="E13" s="10">
        <f t="shared" si="2"/>
        <v>2</v>
      </c>
      <c r="F13" s="11">
        <f t="shared" si="3"/>
        <v>16.508883248730967</v>
      </c>
      <c r="G13" s="12">
        <f>$P13 *(1+ $AI$12)</f>
        <v>136.50888324873097</v>
      </c>
      <c r="H13" s="10">
        <f t="shared" si="4"/>
        <v>3</v>
      </c>
      <c r="I13" s="11">
        <f t="shared" si="5"/>
        <v>32.043147208121809</v>
      </c>
      <c r="J13" s="12">
        <f>$P13 *(1+ $AI$13)</f>
        <v>141.36209813874788</v>
      </c>
      <c r="K13" s="104">
        <f t="shared" si="6"/>
        <v>7</v>
      </c>
      <c r="L13" s="105">
        <f t="shared" si="7"/>
        <v>29.49238578680206</v>
      </c>
      <c r="M13" s="106">
        <f>$P13 *(1+ $AI$14)</f>
        <v>149.83079526226734</v>
      </c>
      <c r="N13" s="10">
        <f t="shared" si="8"/>
        <v>12</v>
      </c>
      <c r="O13" s="11">
        <f t="shared" si="9"/>
        <v>50</v>
      </c>
      <c r="P13" s="12">
        <f t="shared" si="10"/>
        <v>154</v>
      </c>
      <c r="Q13" s="104">
        <f t="shared" si="11"/>
        <v>26</v>
      </c>
      <c r="R13" s="105">
        <f t="shared" si="12"/>
        <v>37.163705583756382</v>
      </c>
      <c r="S13" s="106">
        <f>$P13 *(1+ $AI$15)</f>
        <v>159.71637055837564</v>
      </c>
      <c r="T13" s="10">
        <f t="shared" si="13"/>
        <v>58</v>
      </c>
      <c r="U13" s="11">
        <f t="shared" si="14"/>
        <v>54.378172588832967</v>
      </c>
      <c r="V13" s="12">
        <f>$P13 *(1+ $AI$16)</f>
        <v>167.52592357335385</v>
      </c>
      <c r="W13" s="10">
        <f t="shared" si="15"/>
        <v>2</v>
      </c>
      <c r="X13" s="11">
        <f t="shared" si="16"/>
        <v>3</v>
      </c>
      <c r="Y13" s="11">
        <f t="shared" si="17"/>
        <v>17.081218274111961</v>
      </c>
      <c r="Z13" s="13">
        <f>$P13 *(1+ $AI$17)</f>
        <v>175.30705577139736</v>
      </c>
      <c r="AC13" s="64" t="s">
        <v>13</v>
      </c>
      <c r="AD13" s="64">
        <f>ROUNDUP(AF13,2)</f>
        <v>7.47</v>
      </c>
      <c r="AE13" s="70">
        <f t="shared" si="18"/>
        <v>0.13400000000000001</v>
      </c>
      <c r="AF13" s="64">
        <f xml:space="preserve"> $AK7 /$AK$4</f>
        <v>7.4634703196347028</v>
      </c>
      <c r="AI13" s="1">
        <v>-8.2064297800338443E-2</v>
      </c>
    </row>
    <row r="14" spans="1:42" ht="15" thickBot="1" x14ac:dyDescent="0.25">
      <c r="A14" s="1">
        <v>775</v>
      </c>
      <c r="B14" s="107">
        <f t="shared" si="0"/>
        <v>1</v>
      </c>
      <c r="C14" s="108">
        <f t="shared" si="1"/>
        <v>44.011200000000017</v>
      </c>
      <c r="D14" s="109">
        <f>$P14 *(1+ $AI$11)</f>
        <v>130.01400000000001</v>
      </c>
      <c r="E14" s="18">
        <f t="shared" si="2"/>
        <v>2</v>
      </c>
      <c r="F14" s="19">
        <f t="shared" si="3"/>
        <v>17.395304568527905</v>
      </c>
      <c r="G14" s="20">
        <f>$P14 *(1+ $AI$12)</f>
        <v>137.39530456852791</v>
      </c>
      <c r="H14" s="18">
        <f t="shared" si="4"/>
        <v>3</v>
      </c>
      <c r="I14" s="19">
        <f t="shared" si="5"/>
        <v>33.420050761421294</v>
      </c>
      <c r="J14" s="20">
        <f>$P14 *(1+ $AI$13)</f>
        <v>142.28003384094754</v>
      </c>
      <c r="K14" s="18">
        <f t="shared" si="6"/>
        <v>7</v>
      </c>
      <c r="L14" s="19">
        <f t="shared" si="7"/>
        <v>32.41116751269044</v>
      </c>
      <c r="M14" s="20">
        <f>$P14 *(1+ $AI$14)</f>
        <v>150.80372250423014</v>
      </c>
      <c r="N14" s="107">
        <f t="shared" si="8"/>
        <v>12</v>
      </c>
      <c r="O14" s="108">
        <f t="shared" si="9"/>
        <v>55</v>
      </c>
      <c r="P14" s="109">
        <f t="shared" si="10"/>
        <v>155</v>
      </c>
      <c r="Q14" s="18">
        <f t="shared" si="11"/>
        <v>26</v>
      </c>
      <c r="R14" s="19">
        <f t="shared" si="12"/>
        <v>47.534898477157412</v>
      </c>
      <c r="S14" s="20">
        <f>$P14 *(1+ $AI$15)</f>
        <v>160.75348984771574</v>
      </c>
      <c r="T14" s="18">
        <f t="shared" si="13"/>
        <v>59</v>
      </c>
      <c r="U14" s="19">
        <f t="shared" si="14"/>
        <v>17.328680203046133</v>
      </c>
      <c r="V14" s="20">
        <f>$P14 *(1+ $AI$16)</f>
        <v>168.6137542459081</v>
      </c>
      <c r="W14" s="18">
        <f t="shared" si="15"/>
        <v>2</v>
      </c>
      <c r="X14" s="19">
        <f t="shared" si="16"/>
        <v>4</v>
      </c>
      <c r="Y14" s="19">
        <f t="shared" si="17"/>
        <v>5.1142131979695478</v>
      </c>
      <c r="Z14" s="21">
        <f>$P14 *(1+ $AI$17)</f>
        <v>176.44541327640644</v>
      </c>
      <c r="AC14" s="64" t="s">
        <v>14</v>
      </c>
      <c r="AD14" s="64">
        <f>ROUNDUP(AF14,2)</f>
        <v>1.72</v>
      </c>
      <c r="AE14" s="70">
        <f t="shared" si="18"/>
        <v>0.58399999999999996</v>
      </c>
      <c r="AF14" s="64">
        <f xml:space="preserve"> $AK6 /$AK$5</f>
        <v>1.7130434782608697</v>
      </c>
      <c r="AI14" s="1">
        <v>-2.7072758037224948E-2</v>
      </c>
    </row>
    <row r="15" spans="1:42" x14ac:dyDescent="0.2">
      <c r="A15" s="1">
        <v>780</v>
      </c>
      <c r="B15" s="22">
        <f t="shared" si="0"/>
        <v>1</v>
      </c>
      <c r="C15" s="23">
        <f t="shared" si="1"/>
        <v>44.682240000000007</v>
      </c>
      <c r="D15" s="24">
        <f>$P15 *(1+ $AI$11)</f>
        <v>130.8528</v>
      </c>
      <c r="E15" s="22">
        <f>ROUNDDOWN(G15*1/60,0)</f>
        <v>2</v>
      </c>
      <c r="F15" s="23">
        <f t="shared" si="3"/>
        <v>18.281725888324871</v>
      </c>
      <c r="G15" s="24">
        <f>$P15 *(1+ $AI$12)</f>
        <v>138.28172588832487</v>
      </c>
      <c r="H15" s="22">
        <f t="shared" si="4"/>
        <v>3</v>
      </c>
      <c r="I15" s="23">
        <f t="shared" si="5"/>
        <v>34.796954314720779</v>
      </c>
      <c r="J15" s="24">
        <f>$P15 *(1+ $AI$13)</f>
        <v>143.1979695431472</v>
      </c>
      <c r="K15" s="22">
        <f t="shared" si="6"/>
        <v>7</v>
      </c>
      <c r="L15" s="23">
        <f t="shared" si="7"/>
        <v>35.329949238578706</v>
      </c>
      <c r="M15" s="24">
        <f>$P15 *(1+ $AI$14)</f>
        <v>151.7766497461929</v>
      </c>
      <c r="N15" s="22">
        <f t="shared" si="8"/>
        <v>13</v>
      </c>
      <c r="O15" s="23">
        <f t="shared" si="9"/>
        <v>0</v>
      </c>
      <c r="P15" s="24">
        <f t="shared" si="10"/>
        <v>156</v>
      </c>
      <c r="Q15" s="113">
        <f t="shared" si="11"/>
        <v>26</v>
      </c>
      <c r="R15" s="114">
        <f t="shared" si="12"/>
        <v>57.906091370558443</v>
      </c>
      <c r="S15" s="115">
        <f>$P15 *(1+ $AI$15)</f>
        <v>161.79060913705584</v>
      </c>
      <c r="T15" s="113">
        <f t="shared" si="13"/>
        <v>59</v>
      </c>
      <c r="U15" s="114">
        <f t="shared" si="14"/>
        <v>40.279187817258844</v>
      </c>
      <c r="V15" s="115">
        <f>$P15 *(1+ $AI$16)</f>
        <v>169.70158491846232</v>
      </c>
      <c r="W15" s="113">
        <f t="shared" si="15"/>
        <v>2</v>
      </c>
      <c r="X15" s="114">
        <f t="shared" si="16"/>
        <v>4</v>
      </c>
      <c r="Y15" s="114">
        <f t="shared" si="17"/>
        <v>53.147208121827134</v>
      </c>
      <c r="Z15" s="116">
        <f>$P15 *(1+ $AI$17)</f>
        <v>177.5837707814155</v>
      </c>
      <c r="AA15" s="98" t="s">
        <v>73</v>
      </c>
      <c r="AC15" s="64" t="s">
        <v>15</v>
      </c>
      <c r="AD15" s="64">
        <f>ROUNDUP(AF15,2)</f>
        <v>3.5599999999999996</v>
      </c>
      <c r="AE15" s="70">
        <f t="shared" si="18"/>
        <v>0.28100000000000003</v>
      </c>
      <c r="AF15" s="64">
        <f xml:space="preserve"> $AK7 /$AK$5</f>
        <v>3.5532608695652175</v>
      </c>
      <c r="AI15" s="1">
        <v>3.7119289340101488E-2</v>
      </c>
    </row>
    <row r="16" spans="1:42" x14ac:dyDescent="0.2">
      <c r="A16" s="1">
        <v>785</v>
      </c>
      <c r="B16" s="26">
        <f t="shared" si="0"/>
        <v>1</v>
      </c>
      <c r="C16" s="27">
        <f t="shared" si="1"/>
        <v>45.353279999999998</v>
      </c>
      <c r="D16" s="28">
        <f>$P16 *(1+ $AI$11)</f>
        <v>131.69159999999999</v>
      </c>
      <c r="E16" s="26">
        <f t="shared" si="2"/>
        <v>2</v>
      </c>
      <c r="F16" s="27">
        <f t="shared" si="3"/>
        <v>19.168147208121809</v>
      </c>
      <c r="G16" s="28">
        <f>$P16 *(1+ $AI$12)</f>
        <v>139.16814720812181</v>
      </c>
      <c r="H16" s="30">
        <f t="shared" si="4"/>
        <v>3</v>
      </c>
      <c r="I16" s="31">
        <f t="shared" si="5"/>
        <v>36.17385786802032</v>
      </c>
      <c r="J16" s="32">
        <f>$P16 *(1+ $AI$13)</f>
        <v>144.11590524534688</v>
      </c>
      <c r="K16" s="30">
        <f t="shared" si="6"/>
        <v>7</v>
      </c>
      <c r="L16" s="31">
        <f t="shared" si="7"/>
        <v>38.248730964466972</v>
      </c>
      <c r="M16" s="32">
        <f>$P16 *(1+ $AI$14)</f>
        <v>152.74957698815567</v>
      </c>
      <c r="N16" s="30">
        <f t="shared" si="8"/>
        <v>13</v>
      </c>
      <c r="O16" s="31">
        <f t="shared" si="9"/>
        <v>5</v>
      </c>
      <c r="P16" s="32">
        <f t="shared" si="10"/>
        <v>157</v>
      </c>
      <c r="Q16" s="30">
        <f t="shared" si="11"/>
        <v>27</v>
      </c>
      <c r="R16" s="31">
        <f t="shared" si="12"/>
        <v>8.2772842639592454</v>
      </c>
      <c r="S16" s="32">
        <f>$P16 *(1+ $AI$15)</f>
        <v>162.82772842639594</v>
      </c>
      <c r="T16" s="30">
        <f t="shared" si="13"/>
        <v>60</v>
      </c>
      <c r="U16" s="31">
        <f t="shared" si="14"/>
        <v>3.2296954314720097</v>
      </c>
      <c r="V16" s="32">
        <f>$P16 *(1+ $AI$16)</f>
        <v>170.78941559101656</v>
      </c>
      <c r="W16" s="30">
        <f t="shared" si="15"/>
        <v>2</v>
      </c>
      <c r="X16" s="31">
        <f t="shared" si="16"/>
        <v>5</v>
      </c>
      <c r="Y16" s="31">
        <f t="shared" si="17"/>
        <v>41.180203045684721</v>
      </c>
      <c r="Z16" s="33">
        <f>$P16 *(1+ $AI$17)</f>
        <v>178.72212828642458</v>
      </c>
      <c r="AC16" s="64" t="s">
        <v>16</v>
      </c>
      <c r="AD16" s="64">
        <f>ROUNDUP(AF16,2)</f>
        <v>7.87</v>
      </c>
      <c r="AE16" s="70">
        <f t="shared" si="18"/>
        <v>0.127</v>
      </c>
      <c r="AF16" s="64">
        <f xml:space="preserve"> $AK8 /$AK$5</f>
        <v>7.8630434782608694</v>
      </c>
      <c r="AI16" s="1">
        <v>8.7830672554245703E-2</v>
      </c>
    </row>
    <row r="17" spans="1:35" x14ac:dyDescent="0.2">
      <c r="A17" s="1">
        <v>788</v>
      </c>
      <c r="B17" s="30">
        <f t="shared" si="0"/>
        <v>1</v>
      </c>
      <c r="C17" s="31">
        <f t="shared" si="1"/>
        <v>45.755903999999987</v>
      </c>
      <c r="D17" s="32">
        <f>$P17 *(1+ $AI$11)</f>
        <v>132.19487999999998</v>
      </c>
      <c r="E17" s="104">
        <f t="shared" ref="E17" si="20">ROUNDDOWN(G17*1/60,0)</f>
        <v>2</v>
      </c>
      <c r="F17" s="105">
        <f t="shared" ref="F17" si="21">MOD(G17*1,60)</f>
        <v>19.699999999999989</v>
      </c>
      <c r="G17" s="106">
        <f>$P17 *(1+ $AI$12)</f>
        <v>139.69999999999999</v>
      </c>
      <c r="H17" s="26">
        <f t="shared" ref="H17" si="22">ROUNDDOWN(J17*1.5/60,0)</f>
        <v>3</v>
      </c>
      <c r="I17" s="27">
        <f t="shared" ref="I17" si="23">MOD(J17*1.5,60)</f>
        <v>37</v>
      </c>
      <c r="J17" s="28">
        <f>$P17 *(1+ $AI$13)</f>
        <v>144.66666666666666</v>
      </c>
      <c r="K17" s="26">
        <f t="shared" ref="K17" si="24">ROUNDDOWN(M17*3/60,0)</f>
        <v>7</v>
      </c>
      <c r="L17" s="27">
        <f t="shared" ref="L17" si="25">MOD(M17*3,60)</f>
        <v>40</v>
      </c>
      <c r="M17" s="28">
        <f>$P17 *(1+ $AI$14)</f>
        <v>153.33333333333334</v>
      </c>
      <c r="N17" s="26">
        <f t="shared" si="8"/>
        <v>13</v>
      </c>
      <c r="O17" s="27">
        <f t="shared" si="9"/>
        <v>8</v>
      </c>
      <c r="P17" s="28">
        <f t="shared" si="10"/>
        <v>157.6</v>
      </c>
      <c r="Q17" s="30">
        <f t="shared" ref="Q17" si="26">ROUNDDOWN(S17*10/60,0)</f>
        <v>27</v>
      </c>
      <c r="R17" s="31">
        <f t="shared" ref="R17" si="27">MOD(S17*10,60)</f>
        <v>14.5</v>
      </c>
      <c r="S17" s="32">
        <f>$P17 *(1+ $AI$15)</f>
        <v>163.44999999999999</v>
      </c>
      <c r="T17" s="26">
        <f t="shared" ref="T17" si="28">ROUNDDOWN(V17*21.0975/60,0)</f>
        <v>60</v>
      </c>
      <c r="U17" s="27">
        <f t="shared" ref="U17" si="29">MOD(V17*21.0975,60)</f>
        <v>17</v>
      </c>
      <c r="V17" s="28">
        <f>$P17 *(1+ $AI$16)</f>
        <v>171.44211399454912</v>
      </c>
      <c r="W17" s="26">
        <f t="shared" ref="W17" si="30">ROUNDDOWN(Z17*42.195/3600,0)</f>
        <v>2</v>
      </c>
      <c r="X17" s="27">
        <f t="shared" ref="X17" si="31">ROUNDDOWN((Z17*42.195 - W17*3600)/60,0)</f>
        <v>6</v>
      </c>
      <c r="Y17" s="27">
        <f t="shared" ref="Y17" si="32">MOD(Z17*42.195,60)</f>
        <v>10</v>
      </c>
      <c r="Z17" s="29">
        <f>$P17 *(1+ $AI$17)</f>
        <v>179.40514278943002</v>
      </c>
      <c r="AA17" s="100" t="s">
        <v>29</v>
      </c>
      <c r="AC17" s="64" t="s">
        <v>17</v>
      </c>
      <c r="AD17" s="64">
        <f>ROUNDUP(AF17,2)</f>
        <v>2.0799999999999996</v>
      </c>
      <c r="AE17" s="70">
        <f t="shared" si="18"/>
        <v>0.48199999999999998</v>
      </c>
      <c r="AF17" s="64">
        <f xml:space="preserve"> $AK7 /$AK$6</f>
        <v>2.0742385786802031</v>
      </c>
      <c r="AI17" s="1">
        <v>0.13835750500907376</v>
      </c>
    </row>
    <row r="18" spans="1:35" x14ac:dyDescent="0.2">
      <c r="A18" s="1">
        <v>790</v>
      </c>
      <c r="B18" s="30">
        <f t="shared" si="0"/>
        <v>1</v>
      </c>
      <c r="C18" s="31">
        <f t="shared" si="1"/>
        <v>46.024319999999989</v>
      </c>
      <c r="D18" s="32">
        <f>$P18 *(1+ $AI$11)</f>
        <v>132.53039999999999</v>
      </c>
      <c r="E18" s="104">
        <f t="shared" si="2"/>
        <v>2</v>
      </c>
      <c r="F18" s="105">
        <f t="shared" si="3"/>
        <v>20.054568527918775</v>
      </c>
      <c r="G18" s="106">
        <f>$P18 *(1+ $AI$12)</f>
        <v>140.05456852791878</v>
      </c>
      <c r="H18" s="30">
        <f t="shared" si="4"/>
        <v>3</v>
      </c>
      <c r="I18" s="31">
        <f t="shared" si="5"/>
        <v>37.550761421319805</v>
      </c>
      <c r="J18" s="32">
        <f>$P18 *(1+ $AI$13)</f>
        <v>145.03384094754654</v>
      </c>
      <c r="K18" s="30">
        <f t="shared" si="6"/>
        <v>7</v>
      </c>
      <c r="L18" s="31">
        <f t="shared" si="7"/>
        <v>41.167512690355352</v>
      </c>
      <c r="M18" s="32">
        <f>$P18 *(1+ $AI$14)</f>
        <v>153.72250423011846</v>
      </c>
      <c r="N18" s="30">
        <f t="shared" si="8"/>
        <v>13</v>
      </c>
      <c r="O18" s="31">
        <f t="shared" si="9"/>
        <v>10</v>
      </c>
      <c r="P18" s="32">
        <f t="shared" si="10"/>
        <v>158</v>
      </c>
      <c r="Q18" s="30">
        <f t="shared" si="11"/>
        <v>27</v>
      </c>
      <c r="R18" s="31">
        <f t="shared" si="12"/>
        <v>18.648477157360276</v>
      </c>
      <c r="S18" s="32">
        <f>$P18 *(1+ $AI$15)</f>
        <v>163.86484771573603</v>
      </c>
      <c r="T18" s="30">
        <f t="shared" si="13"/>
        <v>60</v>
      </c>
      <c r="U18" s="31">
        <f t="shared" si="14"/>
        <v>26.180203045685175</v>
      </c>
      <c r="V18" s="32">
        <f>$P18 *(1+ $AI$16)</f>
        <v>171.87724626357081</v>
      </c>
      <c r="W18" s="104">
        <f t="shared" si="15"/>
        <v>2</v>
      </c>
      <c r="X18" s="105">
        <f t="shared" si="16"/>
        <v>6</v>
      </c>
      <c r="Y18" s="105">
        <f t="shared" si="17"/>
        <v>29.213197969543216</v>
      </c>
      <c r="Z18" s="110">
        <f>$P18 *(1+ $AI$17)</f>
        <v>179.86048579143366</v>
      </c>
      <c r="AA18" s="98" t="s">
        <v>59</v>
      </c>
      <c r="AC18" s="64" t="s">
        <v>18</v>
      </c>
      <c r="AD18" s="64">
        <f>ROUNDUP(AF18,2)</f>
        <v>4.5999999999999996</v>
      </c>
      <c r="AE18" s="70">
        <f t="shared" si="18"/>
        <v>0.218</v>
      </c>
      <c r="AF18" s="64">
        <f xml:space="preserve"> $AK8 /$AK$6</f>
        <v>4.5901015228426392</v>
      </c>
    </row>
    <row r="19" spans="1:35" x14ac:dyDescent="0.2">
      <c r="A19" s="1">
        <v>795</v>
      </c>
      <c r="B19" s="30">
        <f t="shared" si="0"/>
        <v>1</v>
      </c>
      <c r="C19" s="31">
        <f t="shared" si="1"/>
        <v>46.695360000000008</v>
      </c>
      <c r="D19" s="32">
        <f>$P19 *(1+ $AI$11)</f>
        <v>133.36920000000001</v>
      </c>
      <c r="E19" s="30">
        <f t="shared" si="2"/>
        <v>2</v>
      </c>
      <c r="F19" s="31">
        <f t="shared" si="3"/>
        <v>20.940989847715741</v>
      </c>
      <c r="G19" s="32">
        <f>$P19 *(1+ $AI$12)</f>
        <v>140.94098984771574</v>
      </c>
      <c r="H19" s="30">
        <f t="shared" si="4"/>
        <v>3</v>
      </c>
      <c r="I19" s="31">
        <f t="shared" si="5"/>
        <v>38.92766497461929</v>
      </c>
      <c r="J19" s="32">
        <f>$P19 *(1+ $AI$13)</f>
        <v>145.95177664974619</v>
      </c>
      <c r="K19" s="104">
        <f t="shared" si="6"/>
        <v>7</v>
      </c>
      <c r="L19" s="105">
        <f t="shared" si="7"/>
        <v>44.086294416243675</v>
      </c>
      <c r="M19" s="106">
        <f>$P19 *(1+ $AI$14)</f>
        <v>154.69543147208122</v>
      </c>
      <c r="N19" s="30">
        <f t="shared" si="8"/>
        <v>13</v>
      </c>
      <c r="O19" s="31">
        <f t="shared" si="9"/>
        <v>15</v>
      </c>
      <c r="P19" s="32">
        <f t="shared" si="10"/>
        <v>159</v>
      </c>
      <c r="Q19" s="26">
        <f t="shared" si="11"/>
        <v>27</v>
      </c>
      <c r="R19" s="27">
        <f t="shared" si="12"/>
        <v>29.019670050761533</v>
      </c>
      <c r="S19" s="28">
        <f>$P19 *(1+ $AI$15)</f>
        <v>164.90196700507616</v>
      </c>
      <c r="T19" s="104">
        <f t="shared" si="13"/>
        <v>60</v>
      </c>
      <c r="U19" s="105">
        <f t="shared" si="14"/>
        <v>49.130710659898341</v>
      </c>
      <c r="V19" s="106">
        <f>$P19 *(1+ $AI$16)</f>
        <v>172.96507693612506</v>
      </c>
      <c r="W19" s="30">
        <f t="shared" si="15"/>
        <v>2</v>
      </c>
      <c r="X19" s="31">
        <f t="shared" si="16"/>
        <v>7</v>
      </c>
      <c r="Y19" s="31">
        <f t="shared" si="17"/>
        <v>17.246192893400803</v>
      </c>
      <c r="Z19" s="33">
        <f>$P19 *(1+ $AI$17)</f>
        <v>180.99884329644271</v>
      </c>
      <c r="AC19" s="64" t="s">
        <v>19</v>
      </c>
      <c r="AD19" s="64">
        <f>ROUNDUP(AF19,2)</f>
        <v>9.61</v>
      </c>
      <c r="AE19" s="70">
        <f t="shared" si="18"/>
        <v>0.104</v>
      </c>
      <c r="AF19" s="64">
        <f xml:space="preserve"> $AK9 /$AK$6</f>
        <v>9.6065989847715745</v>
      </c>
    </row>
    <row r="20" spans="1:35" x14ac:dyDescent="0.2">
      <c r="A20" s="1">
        <v>800</v>
      </c>
      <c r="B20" s="30">
        <f t="shared" si="0"/>
        <v>1</v>
      </c>
      <c r="C20" s="31">
        <f t="shared" si="1"/>
        <v>47.366399999999999</v>
      </c>
      <c r="D20" s="32">
        <f>$P20 *(1+ $AI$11)</f>
        <v>134.208</v>
      </c>
      <c r="E20" s="30">
        <f t="shared" si="2"/>
        <v>2</v>
      </c>
      <c r="F20" s="31">
        <f t="shared" si="3"/>
        <v>21.827411167512679</v>
      </c>
      <c r="G20" s="32">
        <f>$P20 *(1+ $AI$12)</f>
        <v>141.82741116751268</v>
      </c>
      <c r="H20" s="30">
        <f t="shared" si="4"/>
        <v>3</v>
      </c>
      <c r="I20" s="31">
        <f t="shared" si="5"/>
        <v>40.304568527918775</v>
      </c>
      <c r="J20" s="32">
        <f>$P20 *(1+ $AI$13)</f>
        <v>146.86971235194585</v>
      </c>
      <c r="K20" s="30">
        <f t="shared" si="6"/>
        <v>7</v>
      </c>
      <c r="L20" s="31">
        <f t="shared" si="7"/>
        <v>47.005076142132054</v>
      </c>
      <c r="M20" s="32">
        <f>$P20 *(1+ $AI$14)</f>
        <v>155.66835871404402</v>
      </c>
      <c r="N20" s="104">
        <f t="shared" si="8"/>
        <v>13</v>
      </c>
      <c r="O20" s="105">
        <f t="shared" si="9"/>
        <v>20</v>
      </c>
      <c r="P20" s="106">
        <f t="shared" si="10"/>
        <v>160</v>
      </c>
      <c r="Q20" s="30">
        <f t="shared" si="11"/>
        <v>27</v>
      </c>
      <c r="R20" s="31">
        <f t="shared" si="12"/>
        <v>39.390862944162564</v>
      </c>
      <c r="S20" s="32">
        <f>$P20 *(1+ $AI$15)</f>
        <v>165.93908629441626</v>
      </c>
      <c r="T20" s="30">
        <f t="shared" si="13"/>
        <v>61</v>
      </c>
      <c r="U20" s="31">
        <f t="shared" si="14"/>
        <v>12.081218274111507</v>
      </c>
      <c r="V20" s="32">
        <f>$P20 *(1+ $AI$16)</f>
        <v>174.05290760867931</v>
      </c>
      <c r="W20" s="104">
        <f t="shared" si="15"/>
        <v>2</v>
      </c>
      <c r="X20" s="105">
        <f t="shared" si="16"/>
        <v>8</v>
      </c>
      <c r="Y20" s="105">
        <f t="shared" si="17"/>
        <v>5.2791878172583893</v>
      </c>
      <c r="Z20" s="110">
        <f>$P20 *(1+ $AI$17)</f>
        <v>182.1372008014518</v>
      </c>
      <c r="AA20" s="98" t="s">
        <v>74</v>
      </c>
      <c r="AC20" s="64" t="s">
        <v>20</v>
      </c>
      <c r="AD20" s="64">
        <f>ROUNDUP(AF20,2)</f>
        <v>2.2199999999999998</v>
      </c>
      <c r="AE20" s="70">
        <f t="shared" si="18"/>
        <v>0.45200000000000001</v>
      </c>
      <c r="AF20" s="64">
        <f xml:space="preserve"> $AK8 /$AK$7</f>
        <v>2.2129091465279904</v>
      </c>
    </row>
    <row r="21" spans="1:35" x14ac:dyDescent="0.2">
      <c r="A21" s="1">
        <v>805</v>
      </c>
      <c r="B21" s="104">
        <f t="shared" si="0"/>
        <v>1</v>
      </c>
      <c r="C21" s="105">
        <f t="shared" si="1"/>
        <v>48.037440000000004</v>
      </c>
      <c r="D21" s="106">
        <f>$P21 *(1+ $AI$11)</f>
        <v>135.04679999999999</v>
      </c>
      <c r="E21" s="30">
        <f t="shared" si="2"/>
        <v>2</v>
      </c>
      <c r="F21" s="31">
        <f t="shared" si="3"/>
        <v>22.713832487309645</v>
      </c>
      <c r="G21" s="32">
        <f>$P21 *(1+ $AI$12)</f>
        <v>142.71383248730965</v>
      </c>
      <c r="H21" s="30">
        <f t="shared" si="4"/>
        <v>3</v>
      </c>
      <c r="I21" s="31">
        <f t="shared" si="5"/>
        <v>41.68147208121826</v>
      </c>
      <c r="J21" s="32">
        <f>$P21 *(1+ $AI$13)</f>
        <v>147.78764805414551</v>
      </c>
      <c r="K21" s="30">
        <f t="shared" si="6"/>
        <v>7</v>
      </c>
      <c r="L21" s="31">
        <f t="shared" si="7"/>
        <v>49.923857868020377</v>
      </c>
      <c r="M21" s="32">
        <f>$P21 *(1+ $AI$14)</f>
        <v>156.64128595600678</v>
      </c>
      <c r="N21" s="30">
        <f t="shared" si="8"/>
        <v>13</v>
      </c>
      <c r="O21" s="31">
        <f t="shared" si="9"/>
        <v>25</v>
      </c>
      <c r="P21" s="32">
        <f t="shared" si="10"/>
        <v>161</v>
      </c>
      <c r="Q21" s="30">
        <f t="shared" si="11"/>
        <v>27</v>
      </c>
      <c r="R21" s="31">
        <f t="shared" si="12"/>
        <v>49.762055837563594</v>
      </c>
      <c r="S21" s="32">
        <f>$P21 *(1+ $AI$15)</f>
        <v>166.97620558375635</v>
      </c>
      <c r="T21" s="104">
        <f t="shared" si="13"/>
        <v>61</v>
      </c>
      <c r="U21" s="105">
        <f t="shared" si="14"/>
        <v>35.031725888325127</v>
      </c>
      <c r="V21" s="106">
        <f>$P21 *(1+ $AI$16)</f>
        <v>175.14073828123355</v>
      </c>
      <c r="W21" s="30">
        <f t="shared" si="15"/>
        <v>2</v>
      </c>
      <c r="X21" s="31">
        <f t="shared" si="16"/>
        <v>8</v>
      </c>
      <c r="Y21" s="31">
        <f t="shared" si="17"/>
        <v>53.312182741116885</v>
      </c>
      <c r="Z21" s="33">
        <f>$P21 *(1+ $AI$17)</f>
        <v>183.27555830646088</v>
      </c>
      <c r="AC21" s="64" t="s">
        <v>21</v>
      </c>
      <c r="AD21" s="64">
        <f>ROUNDUP(AF21,2)</f>
        <v>4.6399999999999997</v>
      </c>
      <c r="AE21" s="70">
        <f t="shared" si="18"/>
        <v>0.216</v>
      </c>
      <c r="AF21" s="64">
        <f xml:space="preserve"> $AK9 /$AK$7</f>
        <v>4.6313857448761091</v>
      </c>
    </row>
    <row r="22" spans="1:35" x14ac:dyDescent="0.2">
      <c r="A22" s="1">
        <v>810</v>
      </c>
      <c r="B22" s="34">
        <f t="shared" si="0"/>
        <v>1</v>
      </c>
      <c r="C22" s="35">
        <f t="shared" si="1"/>
        <v>48.708480000000009</v>
      </c>
      <c r="D22" s="36">
        <f>$P22 *(1+ $AI$11)</f>
        <v>135.88560000000001</v>
      </c>
      <c r="E22" s="34">
        <f t="shared" si="2"/>
        <v>2</v>
      </c>
      <c r="F22" s="35">
        <f t="shared" si="3"/>
        <v>23.600253807106583</v>
      </c>
      <c r="G22" s="36">
        <f>$P22 *(1+ $AI$12)</f>
        <v>143.60025380710658</v>
      </c>
      <c r="H22" s="34">
        <f t="shared" si="4"/>
        <v>3</v>
      </c>
      <c r="I22" s="35">
        <f t="shared" si="5"/>
        <v>43.058375634517745</v>
      </c>
      <c r="J22" s="36">
        <f>$P22 *(1+ $AI$13)</f>
        <v>148.70558375634516</v>
      </c>
      <c r="K22" s="34">
        <f t="shared" si="6"/>
        <v>7</v>
      </c>
      <c r="L22" s="35">
        <f t="shared" si="7"/>
        <v>52.842639593908643</v>
      </c>
      <c r="M22" s="36">
        <f>$P22 *(1+ $AI$14)</f>
        <v>157.61421319796955</v>
      </c>
      <c r="N22" s="34">
        <f t="shared" si="8"/>
        <v>13</v>
      </c>
      <c r="O22" s="35">
        <f t="shared" si="9"/>
        <v>30</v>
      </c>
      <c r="P22" s="36">
        <f t="shared" si="10"/>
        <v>162</v>
      </c>
      <c r="Q22" s="34">
        <f t="shared" si="11"/>
        <v>28</v>
      </c>
      <c r="R22" s="35">
        <f t="shared" si="12"/>
        <v>0.13324873096462397</v>
      </c>
      <c r="S22" s="36">
        <f>$P22 *(1+ $AI$15)</f>
        <v>168.01332487309645</v>
      </c>
      <c r="T22" s="34">
        <f t="shared" si="13"/>
        <v>61</v>
      </c>
      <c r="U22" s="35">
        <f t="shared" si="14"/>
        <v>57.982233502538293</v>
      </c>
      <c r="V22" s="36">
        <f>$P22 *(1+ $AI$16)</f>
        <v>176.2285689537878</v>
      </c>
      <c r="W22" s="34">
        <f t="shared" si="15"/>
        <v>2</v>
      </c>
      <c r="X22" s="35">
        <f t="shared" si="16"/>
        <v>9</v>
      </c>
      <c r="Y22" s="35">
        <f t="shared" si="17"/>
        <v>41.345177664973562</v>
      </c>
      <c r="Z22" s="37">
        <f>$P22 *(1+ $AI$17)</f>
        <v>184.41391581146993</v>
      </c>
      <c r="AA22" s="101" t="s">
        <v>58</v>
      </c>
      <c r="AC22" s="64" t="s">
        <v>22</v>
      </c>
      <c r="AD22" s="64">
        <f>ROUNDUP(AF22,2)</f>
        <v>2.0999999999999996</v>
      </c>
      <c r="AE22" s="70">
        <f t="shared" si="18"/>
        <v>0.47799999999999998</v>
      </c>
      <c r="AF22" s="64">
        <f xml:space="preserve"> $AK9/$AK$8</f>
        <v>2.0928946640862591</v>
      </c>
    </row>
    <row r="23" spans="1:35" x14ac:dyDescent="0.2">
      <c r="A23" s="1">
        <v>815</v>
      </c>
      <c r="B23" s="30">
        <f t="shared" si="0"/>
        <v>1</v>
      </c>
      <c r="C23" s="31">
        <f t="shared" si="1"/>
        <v>49.379520000000014</v>
      </c>
      <c r="D23" s="32">
        <f>$P23 *(1+ $AI$11)</f>
        <v>136.7244</v>
      </c>
      <c r="E23" s="30">
        <f t="shared" si="2"/>
        <v>2</v>
      </c>
      <c r="F23" s="31">
        <f t="shared" si="3"/>
        <v>24.486675126903549</v>
      </c>
      <c r="G23" s="32">
        <f>$P23 *(1+ $AI$12)</f>
        <v>144.48667512690355</v>
      </c>
      <c r="H23" s="104">
        <f t="shared" si="4"/>
        <v>3</v>
      </c>
      <c r="I23" s="105">
        <f t="shared" si="5"/>
        <v>44.435279187817287</v>
      </c>
      <c r="J23" s="106">
        <f>$P23 *(1+ $AI$13)</f>
        <v>149.62351945854485</v>
      </c>
      <c r="K23" s="30">
        <f t="shared" si="6"/>
        <v>7</v>
      </c>
      <c r="L23" s="31">
        <f t="shared" si="7"/>
        <v>55.761421319797023</v>
      </c>
      <c r="M23" s="32">
        <f>$P23 *(1+ $AI$14)</f>
        <v>158.58714043993234</v>
      </c>
      <c r="N23" s="30">
        <f t="shared" si="8"/>
        <v>13</v>
      </c>
      <c r="O23" s="31">
        <f t="shared" si="9"/>
        <v>35</v>
      </c>
      <c r="P23" s="32">
        <f t="shared" si="10"/>
        <v>163</v>
      </c>
      <c r="Q23" s="30">
        <f t="shared" si="11"/>
        <v>28</v>
      </c>
      <c r="R23" s="31">
        <f t="shared" si="12"/>
        <v>10.504441624365427</v>
      </c>
      <c r="S23" s="32">
        <f>$P23 *(1+ $AI$15)</f>
        <v>169.05044416243655</v>
      </c>
      <c r="T23" s="30">
        <f t="shared" si="13"/>
        <v>62</v>
      </c>
      <c r="U23" s="31">
        <f t="shared" si="14"/>
        <v>20.932741116751458</v>
      </c>
      <c r="V23" s="32">
        <f>$P23 *(1+ $AI$16)</f>
        <v>177.31639962634205</v>
      </c>
      <c r="W23" s="30">
        <f t="shared" si="15"/>
        <v>2</v>
      </c>
      <c r="X23" s="31">
        <f t="shared" si="16"/>
        <v>10</v>
      </c>
      <c r="Y23" s="31">
        <f t="shared" si="17"/>
        <v>29.378172588832058</v>
      </c>
      <c r="Z23" s="33">
        <f>$P23 *(1+ $AI$17)</f>
        <v>185.55227331647902</v>
      </c>
    </row>
    <row r="24" spans="1:35" x14ac:dyDescent="0.2">
      <c r="A24" s="1">
        <v>820</v>
      </c>
      <c r="B24" s="104">
        <f t="shared" si="0"/>
        <v>1</v>
      </c>
      <c r="C24" s="105">
        <f t="shared" si="1"/>
        <v>50.050560000000004</v>
      </c>
      <c r="D24" s="106">
        <f>$P24 *(1+ $AI$11)</f>
        <v>137.56319999999999</v>
      </c>
      <c r="E24" s="104">
        <f t="shared" si="2"/>
        <v>2</v>
      </c>
      <c r="F24" s="105">
        <f t="shared" si="3"/>
        <v>25.373096446700487</v>
      </c>
      <c r="G24" s="106">
        <f>$P24 *(1+ $AI$12)</f>
        <v>145.37309644670049</v>
      </c>
      <c r="H24" s="30">
        <f t="shared" si="4"/>
        <v>3</v>
      </c>
      <c r="I24" s="31">
        <f t="shared" si="5"/>
        <v>45.812182741116771</v>
      </c>
      <c r="J24" s="32">
        <f>$P24 *(1+ $AI$13)</f>
        <v>150.5414551607445</v>
      </c>
      <c r="K24" s="104">
        <f t="shared" si="6"/>
        <v>7</v>
      </c>
      <c r="L24" s="105">
        <f t="shared" si="7"/>
        <v>58.680203045685289</v>
      </c>
      <c r="M24" s="106">
        <f>$P24 *(1+ $AI$14)</f>
        <v>159.56006768189511</v>
      </c>
      <c r="N24" s="30">
        <f t="shared" si="8"/>
        <v>13</v>
      </c>
      <c r="O24" s="31">
        <f t="shared" si="9"/>
        <v>40</v>
      </c>
      <c r="P24" s="32">
        <f t="shared" si="10"/>
        <v>164</v>
      </c>
      <c r="Q24" s="104">
        <f t="shared" si="11"/>
        <v>28</v>
      </c>
      <c r="R24" s="105">
        <f t="shared" si="12"/>
        <v>20.875634517766457</v>
      </c>
      <c r="S24" s="106">
        <f>$P24 *(1+ $AI$15)</f>
        <v>170.08756345177665</v>
      </c>
      <c r="T24" s="30">
        <f t="shared" si="13"/>
        <v>62</v>
      </c>
      <c r="U24" s="31">
        <f t="shared" si="14"/>
        <v>43.883248730964624</v>
      </c>
      <c r="V24" s="32">
        <f>$P24 *(1+ $AI$16)</f>
        <v>178.40423029889629</v>
      </c>
      <c r="W24" s="30">
        <f t="shared" si="15"/>
        <v>2</v>
      </c>
      <c r="X24" s="31">
        <f t="shared" si="16"/>
        <v>11</v>
      </c>
      <c r="Y24" s="31">
        <f t="shared" si="17"/>
        <v>17.411167512690554</v>
      </c>
      <c r="Z24" s="33">
        <f>$P24 *(1+ $AI$17)</f>
        <v>186.6906308214881</v>
      </c>
      <c r="AA24" s="98" t="s">
        <v>76</v>
      </c>
    </row>
    <row r="25" spans="1:35" x14ac:dyDescent="0.2">
      <c r="A25" s="1">
        <v>825</v>
      </c>
      <c r="B25" s="30">
        <f t="shared" si="0"/>
        <v>1</v>
      </c>
      <c r="C25" s="31">
        <f t="shared" si="1"/>
        <v>50.721599999999995</v>
      </c>
      <c r="D25" s="32">
        <f>$P25 *(1+ $AI$11)</f>
        <v>138.40199999999999</v>
      </c>
      <c r="E25" s="30">
        <f t="shared" si="2"/>
        <v>2</v>
      </c>
      <c r="F25" s="31">
        <f t="shared" si="3"/>
        <v>26.259517766497453</v>
      </c>
      <c r="G25" s="32">
        <f>$P25 *(1+ $AI$12)</f>
        <v>146.25951776649745</v>
      </c>
      <c r="H25" s="30">
        <f t="shared" si="4"/>
        <v>3</v>
      </c>
      <c r="I25" s="31">
        <f t="shared" si="5"/>
        <v>47.189086294416256</v>
      </c>
      <c r="J25" s="32">
        <f>$P25 *(1+ $AI$13)</f>
        <v>151.45939086294416</v>
      </c>
      <c r="K25" s="30">
        <f t="shared" si="6"/>
        <v>8</v>
      </c>
      <c r="L25" s="31">
        <f t="shared" si="7"/>
        <v>1.5989847715736119</v>
      </c>
      <c r="M25" s="32">
        <f>$P25 *(1+ $AI$14)</f>
        <v>160.53299492385787</v>
      </c>
      <c r="N25" s="104">
        <f t="shared" si="8"/>
        <v>13</v>
      </c>
      <c r="O25" s="105">
        <f t="shared" si="9"/>
        <v>45</v>
      </c>
      <c r="P25" s="106">
        <f t="shared" si="10"/>
        <v>165</v>
      </c>
      <c r="Q25" s="30">
        <f t="shared" si="11"/>
        <v>28</v>
      </c>
      <c r="R25" s="31">
        <f t="shared" si="12"/>
        <v>31.246827411167487</v>
      </c>
      <c r="S25" s="32">
        <f>$P25 *(1+ $AI$15)</f>
        <v>171.12468274111674</v>
      </c>
      <c r="T25" s="30">
        <f t="shared" si="13"/>
        <v>63</v>
      </c>
      <c r="U25" s="31">
        <f t="shared" si="14"/>
        <v>6.8337563451777896</v>
      </c>
      <c r="V25" s="32">
        <f>$P25 *(1+ $AI$16)</f>
        <v>179.49206097145054</v>
      </c>
      <c r="W25" s="30">
        <f t="shared" si="15"/>
        <v>2</v>
      </c>
      <c r="X25" s="31">
        <f t="shared" si="16"/>
        <v>12</v>
      </c>
      <c r="Y25" s="31">
        <f t="shared" si="17"/>
        <v>5.4441624365472308</v>
      </c>
      <c r="Z25" s="33">
        <f>$P25 *(1+ $AI$17)</f>
        <v>187.82898832649715</v>
      </c>
      <c r="AA25" s="98" t="s">
        <v>75</v>
      </c>
    </row>
    <row r="26" spans="1:35" x14ac:dyDescent="0.2">
      <c r="A26" s="1">
        <v>830</v>
      </c>
      <c r="B26" s="30">
        <f t="shared" si="0"/>
        <v>1</v>
      </c>
      <c r="C26" s="31">
        <f t="shared" si="1"/>
        <v>51.392640000000014</v>
      </c>
      <c r="D26" s="32">
        <f>$P26 *(1+ $AI$11)</f>
        <v>139.24080000000001</v>
      </c>
      <c r="E26" s="30">
        <f t="shared" si="2"/>
        <v>2</v>
      </c>
      <c r="F26" s="31">
        <f t="shared" si="3"/>
        <v>27.145939086294419</v>
      </c>
      <c r="G26" s="32">
        <f>$P26 *(1+ $AI$12)</f>
        <v>147.14593908629442</v>
      </c>
      <c r="H26" s="30">
        <f t="shared" si="4"/>
        <v>3</v>
      </c>
      <c r="I26" s="31">
        <f t="shared" si="5"/>
        <v>48.565989847715741</v>
      </c>
      <c r="J26" s="32">
        <f>$P26 *(1+ $AI$13)</f>
        <v>152.37732656514382</v>
      </c>
      <c r="K26" s="30">
        <f t="shared" si="6"/>
        <v>8</v>
      </c>
      <c r="L26" s="31">
        <f t="shared" si="7"/>
        <v>4.5177664974619915</v>
      </c>
      <c r="M26" s="32">
        <f>$P26 *(1+ $AI$14)</f>
        <v>161.50592216582066</v>
      </c>
      <c r="N26" s="30">
        <f t="shared" si="8"/>
        <v>13</v>
      </c>
      <c r="O26" s="31">
        <f t="shared" si="9"/>
        <v>50</v>
      </c>
      <c r="P26" s="32">
        <f t="shared" si="10"/>
        <v>166</v>
      </c>
      <c r="Q26" s="30">
        <f t="shared" si="11"/>
        <v>28</v>
      </c>
      <c r="R26" s="31">
        <f t="shared" si="12"/>
        <v>41.618020304568745</v>
      </c>
      <c r="S26" s="32">
        <f>$P26 *(1+ $AI$15)</f>
        <v>172.16180203045687</v>
      </c>
      <c r="T26" s="104">
        <f t="shared" si="13"/>
        <v>63</v>
      </c>
      <c r="U26" s="105">
        <f t="shared" si="14"/>
        <v>29.784263959390955</v>
      </c>
      <c r="V26" s="106">
        <f>$P26 *(1+ $AI$16)</f>
        <v>180.57989164400479</v>
      </c>
      <c r="W26" s="30">
        <f t="shared" si="15"/>
        <v>2</v>
      </c>
      <c r="X26" s="31">
        <f t="shared" si="16"/>
        <v>12</v>
      </c>
      <c r="Y26" s="31">
        <f t="shared" si="17"/>
        <v>53.477157360405727</v>
      </c>
      <c r="Z26" s="33">
        <f>$P26 *(1+ $AI$17)</f>
        <v>188.96734583150624</v>
      </c>
      <c r="AA26" s="98" t="s">
        <v>77</v>
      </c>
      <c r="AC26" s="1" t="s">
        <v>27</v>
      </c>
    </row>
    <row r="27" spans="1:35" ht="15" thickBot="1" x14ac:dyDescent="0.25">
      <c r="A27" s="1">
        <v>835</v>
      </c>
      <c r="B27" s="107">
        <f t="shared" si="0"/>
        <v>1</v>
      </c>
      <c r="C27" s="108">
        <f t="shared" si="1"/>
        <v>52.063680000000005</v>
      </c>
      <c r="D27" s="109">
        <f>$P27 *(1+ $AI$11)</f>
        <v>140.0796</v>
      </c>
      <c r="E27" s="76">
        <f t="shared" si="2"/>
        <v>2</v>
      </c>
      <c r="F27" s="77">
        <f t="shared" si="3"/>
        <v>28.032360406091357</v>
      </c>
      <c r="G27" s="78">
        <f>$P27 *(1+ $AI$12)</f>
        <v>148.03236040609136</v>
      </c>
      <c r="H27" s="76">
        <f t="shared" si="4"/>
        <v>3</v>
      </c>
      <c r="I27" s="77">
        <f t="shared" si="5"/>
        <v>49.942893401015226</v>
      </c>
      <c r="J27" s="78">
        <f>$P27 *(1+ $AI$13)</f>
        <v>153.29526226734347</v>
      </c>
      <c r="K27" s="76">
        <f t="shared" si="6"/>
        <v>8</v>
      </c>
      <c r="L27" s="77">
        <f t="shared" si="7"/>
        <v>7.4365482233503144</v>
      </c>
      <c r="M27" s="78">
        <f>$P27 *(1+ $AI$14)</f>
        <v>162.47884940778343</v>
      </c>
      <c r="N27" s="38">
        <f t="shared" si="8"/>
        <v>13</v>
      </c>
      <c r="O27" s="39">
        <f t="shared" si="9"/>
        <v>55</v>
      </c>
      <c r="P27" s="40">
        <f t="shared" si="10"/>
        <v>167</v>
      </c>
      <c r="Q27" s="107">
        <f t="shared" si="11"/>
        <v>28</v>
      </c>
      <c r="R27" s="108">
        <f t="shared" si="12"/>
        <v>51.989213197969548</v>
      </c>
      <c r="S27" s="109">
        <f>$P27 *(1+ $AI$15)</f>
        <v>173.19892131979697</v>
      </c>
      <c r="T27" s="38">
        <f t="shared" si="13"/>
        <v>63</v>
      </c>
      <c r="U27" s="39">
        <f t="shared" si="14"/>
        <v>52.734771573604121</v>
      </c>
      <c r="V27" s="40">
        <f>$P27 *(1+ $AI$16)</f>
        <v>181.66772231655904</v>
      </c>
      <c r="W27" s="107">
        <f t="shared" si="15"/>
        <v>2</v>
      </c>
      <c r="X27" s="108">
        <f t="shared" si="16"/>
        <v>13</v>
      </c>
      <c r="Y27" s="108">
        <f t="shared" si="17"/>
        <v>41.510152284264223</v>
      </c>
      <c r="Z27" s="111">
        <f>$P27 *(1+ $AI$17)</f>
        <v>190.10570333651532</v>
      </c>
      <c r="AA27" s="98" t="s">
        <v>78</v>
      </c>
      <c r="AC27" s="71" t="s">
        <v>23</v>
      </c>
      <c r="AD27" s="71" t="s">
        <v>7</v>
      </c>
      <c r="AE27" s="71" t="s">
        <v>24</v>
      </c>
      <c r="AG27" s="65"/>
    </row>
    <row r="28" spans="1:35" x14ac:dyDescent="0.2">
      <c r="A28" s="1">
        <v>840</v>
      </c>
      <c r="B28" s="117">
        <f t="shared" si="0"/>
        <v>1</v>
      </c>
      <c r="C28" s="118">
        <f t="shared" si="1"/>
        <v>52.734719999999996</v>
      </c>
      <c r="D28" s="119">
        <f>$P28 *(1+ $AI$11)</f>
        <v>140.91839999999999</v>
      </c>
      <c r="E28" s="117">
        <f t="shared" si="2"/>
        <v>2</v>
      </c>
      <c r="F28" s="118">
        <f t="shared" si="3"/>
        <v>28.918781725888323</v>
      </c>
      <c r="G28" s="119">
        <f>$P28 *(1+ $AI$12)</f>
        <v>148.91878172588832</v>
      </c>
      <c r="H28" s="117">
        <f t="shared" si="4"/>
        <v>3</v>
      </c>
      <c r="I28" s="118">
        <f t="shared" si="5"/>
        <v>51.319796954314739</v>
      </c>
      <c r="J28" s="119">
        <f>$P28 *(1+ $AI$13)</f>
        <v>154.21319796954316</v>
      </c>
      <c r="K28" s="117">
        <f t="shared" si="6"/>
        <v>8</v>
      </c>
      <c r="L28" s="118">
        <f t="shared" si="7"/>
        <v>10.35532994923858</v>
      </c>
      <c r="M28" s="119">
        <f>$P28 *(1+ $AI$14)</f>
        <v>163.45177664974619</v>
      </c>
      <c r="N28" s="117">
        <f t="shared" si="8"/>
        <v>14</v>
      </c>
      <c r="O28" s="118">
        <f t="shared" si="9"/>
        <v>0</v>
      </c>
      <c r="P28" s="119">
        <f t="shared" si="10"/>
        <v>168</v>
      </c>
      <c r="Q28" s="117">
        <f t="shared" si="11"/>
        <v>29</v>
      </c>
      <c r="R28" s="118">
        <f t="shared" si="12"/>
        <v>2.360406091370578</v>
      </c>
      <c r="S28" s="119">
        <f>$P28 *(1+ $AI$15)</f>
        <v>174.23604060913706</v>
      </c>
      <c r="T28" s="117">
        <f t="shared" si="13"/>
        <v>64</v>
      </c>
      <c r="U28" s="118">
        <f t="shared" si="14"/>
        <v>15.685279187817741</v>
      </c>
      <c r="V28" s="119">
        <f>$P28 *(1+ $AI$16)</f>
        <v>182.75555298911328</v>
      </c>
      <c r="W28" s="117">
        <f t="shared" si="15"/>
        <v>2</v>
      </c>
      <c r="X28" s="118">
        <f t="shared" si="16"/>
        <v>14</v>
      </c>
      <c r="Y28" s="118">
        <f t="shared" si="17"/>
        <v>29.543147208121809</v>
      </c>
      <c r="Z28" s="123">
        <f>$P28 *(1+ $AI$17)</f>
        <v>191.2440608415244</v>
      </c>
      <c r="AC28" s="97" t="s">
        <v>52</v>
      </c>
      <c r="AD28" s="69">
        <f t="shared" ref="AD28:AD31" si="33">ROUND(AG28,3)</f>
        <v>1.0569999999999999</v>
      </c>
      <c r="AE28" s="70">
        <f t="shared" ref="AE28:AE31" si="34">ROUND( 1/$AG28,3)</f>
        <v>0.94599999999999995</v>
      </c>
      <c r="AG28" s="65">
        <f>$AL3 / $AL$2</f>
        <v>1.0568321513002363</v>
      </c>
    </row>
    <row r="29" spans="1:35" x14ac:dyDescent="0.2">
      <c r="A29" s="1">
        <v>845</v>
      </c>
      <c r="B29" s="72">
        <f t="shared" si="0"/>
        <v>1</v>
      </c>
      <c r="C29" s="73">
        <f t="shared" si="1"/>
        <v>53.405760000000015</v>
      </c>
      <c r="D29" s="74">
        <f>$P29 *(1+ $AI$11)</f>
        <v>141.75720000000001</v>
      </c>
      <c r="E29" s="104">
        <f t="shared" si="2"/>
        <v>2</v>
      </c>
      <c r="F29" s="105">
        <f t="shared" si="3"/>
        <v>29.805203045685261</v>
      </c>
      <c r="G29" s="106">
        <f>$P29 *(1+ $AI$12)</f>
        <v>149.80520304568526</v>
      </c>
      <c r="H29" s="10">
        <f t="shared" si="4"/>
        <v>3</v>
      </c>
      <c r="I29" s="11">
        <f t="shared" si="5"/>
        <v>52.696700507614224</v>
      </c>
      <c r="J29" s="12">
        <f>$P29 *(1+ $AI$13)</f>
        <v>155.13113367174282</v>
      </c>
      <c r="K29" s="10">
        <f t="shared" si="6"/>
        <v>8</v>
      </c>
      <c r="L29" s="11">
        <f t="shared" si="7"/>
        <v>13.27411167512696</v>
      </c>
      <c r="M29" s="12">
        <f>$P29 *(1+ $AI$14)</f>
        <v>164.42470389170899</v>
      </c>
      <c r="N29" s="10">
        <f t="shared" si="8"/>
        <v>14</v>
      </c>
      <c r="O29" s="11">
        <f t="shared" si="9"/>
        <v>5</v>
      </c>
      <c r="P29" s="12">
        <f t="shared" si="10"/>
        <v>169</v>
      </c>
      <c r="Q29" s="72">
        <f t="shared" si="11"/>
        <v>29</v>
      </c>
      <c r="R29" s="73">
        <f t="shared" si="12"/>
        <v>12.731598984771608</v>
      </c>
      <c r="S29" s="74">
        <f>$P29 *(1+ $AI$15)</f>
        <v>175.27315989847716</v>
      </c>
      <c r="T29" s="10">
        <f t="shared" si="13"/>
        <v>64</v>
      </c>
      <c r="U29" s="11">
        <f t="shared" si="14"/>
        <v>38.635786802030907</v>
      </c>
      <c r="V29" s="12">
        <f>$P29 *(1+ $AI$16)</f>
        <v>183.84338366166753</v>
      </c>
      <c r="W29" s="72">
        <f t="shared" si="15"/>
        <v>2</v>
      </c>
      <c r="X29" s="73">
        <f t="shared" si="16"/>
        <v>15</v>
      </c>
      <c r="Y29" s="73">
        <f t="shared" si="17"/>
        <v>17.576142131979395</v>
      </c>
      <c r="Z29" s="75">
        <f>$P29 *(1+ $AI$17)</f>
        <v>192.38241834653346</v>
      </c>
      <c r="AA29" s="102" t="s">
        <v>30</v>
      </c>
      <c r="AC29" s="97" t="s">
        <v>53</v>
      </c>
      <c r="AD29" s="69">
        <f t="shared" si="33"/>
        <v>1.1040000000000001</v>
      </c>
      <c r="AE29" s="70">
        <f t="shared" si="34"/>
        <v>0.90500000000000003</v>
      </c>
      <c r="AG29" s="65">
        <f t="shared" ref="AG29:AG30" si="35">$AL4 / $AL$2</f>
        <v>1.1044917257683216</v>
      </c>
    </row>
    <row r="30" spans="1:35" x14ac:dyDescent="0.2">
      <c r="A30" s="1">
        <v>850</v>
      </c>
      <c r="B30" s="10">
        <f t="shared" si="0"/>
        <v>1</v>
      </c>
      <c r="C30" s="11">
        <f t="shared" si="1"/>
        <v>54.076800000000006</v>
      </c>
      <c r="D30" s="12">
        <f>$P30 *(1+ $AI$11)</f>
        <v>142.596</v>
      </c>
      <c r="E30" s="10">
        <f t="shared" si="2"/>
        <v>2</v>
      </c>
      <c r="F30" s="11">
        <f t="shared" si="3"/>
        <v>30.691624365482227</v>
      </c>
      <c r="G30" s="12">
        <f>$P30 *(1+ $AI$12)</f>
        <v>150.69162436548223</v>
      </c>
      <c r="H30" s="10">
        <f t="shared" si="4"/>
        <v>3</v>
      </c>
      <c r="I30" s="11">
        <f t="shared" si="5"/>
        <v>54.073604060913709</v>
      </c>
      <c r="J30" s="12">
        <f>$P30 *(1+ $AI$13)</f>
        <v>156.04906937394247</v>
      </c>
      <c r="K30" s="10">
        <f t="shared" si="6"/>
        <v>8</v>
      </c>
      <c r="L30" s="11">
        <f t="shared" si="7"/>
        <v>16.192893401015226</v>
      </c>
      <c r="M30" s="12">
        <f>$P30 *(1+ $AI$14)</f>
        <v>165.39763113367175</v>
      </c>
      <c r="N30" s="72">
        <f t="shared" si="8"/>
        <v>14</v>
      </c>
      <c r="O30" s="73">
        <f t="shared" si="9"/>
        <v>10</v>
      </c>
      <c r="P30" s="74">
        <f t="shared" si="10"/>
        <v>170</v>
      </c>
      <c r="Q30" s="10">
        <f t="shared" si="11"/>
        <v>29</v>
      </c>
      <c r="R30" s="11">
        <f t="shared" si="12"/>
        <v>23.102791878172638</v>
      </c>
      <c r="S30" s="12">
        <f>$P30 *(1+ $AI$15)</f>
        <v>176.31027918781726</v>
      </c>
      <c r="T30" s="72">
        <f t="shared" si="13"/>
        <v>65</v>
      </c>
      <c r="U30" s="73">
        <f t="shared" si="14"/>
        <v>1.5862944162440726</v>
      </c>
      <c r="V30" s="74">
        <f>$P30 *(1+ $AI$16)</f>
        <v>184.93121433422178</v>
      </c>
      <c r="W30" s="10">
        <f t="shared" si="15"/>
        <v>2</v>
      </c>
      <c r="X30" s="11">
        <f t="shared" si="16"/>
        <v>16</v>
      </c>
      <c r="Y30" s="11">
        <f t="shared" si="17"/>
        <v>5.6091370558378912</v>
      </c>
      <c r="Z30" s="13">
        <f>$P30 *(1+ $AI$17)</f>
        <v>193.52077585154254</v>
      </c>
      <c r="AC30" s="97" t="s">
        <v>54</v>
      </c>
      <c r="AD30" s="69">
        <f t="shared" si="33"/>
        <v>1.1599999999999999</v>
      </c>
      <c r="AE30" s="70">
        <f t="shared" si="34"/>
        <v>0.86199999999999999</v>
      </c>
      <c r="AG30" s="65">
        <f t="shared" si="35"/>
        <v>1.1599684791174154</v>
      </c>
    </row>
    <row r="31" spans="1:35" x14ac:dyDescent="0.2">
      <c r="A31" s="1">
        <v>855</v>
      </c>
      <c r="B31" s="10">
        <f t="shared" si="0"/>
        <v>1</v>
      </c>
      <c r="C31" s="11">
        <f t="shared" si="1"/>
        <v>54.747839999999997</v>
      </c>
      <c r="D31" s="12">
        <f>$P31 *(1+ $AI$11)</f>
        <v>143.4348</v>
      </c>
      <c r="E31" s="10">
        <f t="shared" si="2"/>
        <v>2</v>
      </c>
      <c r="F31" s="11">
        <f t="shared" si="3"/>
        <v>31.578045685279193</v>
      </c>
      <c r="G31" s="12">
        <f>$P31 *(1+ $AI$12)</f>
        <v>151.57804568527919</v>
      </c>
      <c r="H31" s="104">
        <f t="shared" si="4"/>
        <v>3</v>
      </c>
      <c r="I31" s="105">
        <f t="shared" si="5"/>
        <v>55.450507614213194</v>
      </c>
      <c r="J31" s="106">
        <f>$P31 *(1+ $AI$13)</f>
        <v>156.96700507614213</v>
      </c>
      <c r="K31" s="104">
        <f t="shared" si="6"/>
        <v>8</v>
      </c>
      <c r="L31" s="105">
        <f t="shared" si="7"/>
        <v>19.111675126903549</v>
      </c>
      <c r="M31" s="106">
        <f>$P31 *(1+ $AI$14)</f>
        <v>166.37055837563452</v>
      </c>
      <c r="N31" s="104">
        <f t="shared" si="8"/>
        <v>14</v>
      </c>
      <c r="O31" s="105">
        <f t="shared" si="9"/>
        <v>15</v>
      </c>
      <c r="P31" s="106">
        <f t="shared" si="10"/>
        <v>171</v>
      </c>
      <c r="Q31" s="104">
        <f t="shared" si="11"/>
        <v>29</v>
      </c>
      <c r="R31" s="105">
        <f t="shared" si="12"/>
        <v>33.473984771573669</v>
      </c>
      <c r="S31" s="106">
        <f>$P31 *(1+ $AI$15)</f>
        <v>177.34739847715736</v>
      </c>
      <c r="T31" s="104">
        <f t="shared" si="13"/>
        <v>65</v>
      </c>
      <c r="U31" s="105">
        <f t="shared" si="14"/>
        <v>24.536802030457238</v>
      </c>
      <c r="V31" s="106">
        <f>$P31 *(1+ $AI$16)</f>
        <v>186.01904500677603</v>
      </c>
      <c r="W31" s="10">
        <f t="shared" si="15"/>
        <v>2</v>
      </c>
      <c r="X31" s="11">
        <f t="shared" si="16"/>
        <v>16</v>
      </c>
      <c r="Y31" s="11">
        <f t="shared" si="17"/>
        <v>53.642131979695478</v>
      </c>
      <c r="Z31" s="13">
        <f>$P31 *(1+ $AI$17)</f>
        <v>194.65913335655162</v>
      </c>
      <c r="AA31" s="98" t="s">
        <v>79</v>
      </c>
      <c r="AC31" s="97" t="s">
        <v>55</v>
      </c>
      <c r="AD31" s="69">
        <f t="shared" si="33"/>
        <v>1.1279999999999999</v>
      </c>
      <c r="AE31" s="70">
        <f t="shared" si="34"/>
        <v>0.88600000000000001</v>
      </c>
      <c r="AG31" s="65">
        <f xml:space="preserve"> $AL6 / $AL$3</f>
        <v>1.1281317108088762</v>
      </c>
    </row>
    <row r="32" spans="1:35" x14ac:dyDescent="0.2">
      <c r="A32" s="1">
        <v>860</v>
      </c>
      <c r="B32" s="124">
        <f t="shared" si="0"/>
        <v>1</v>
      </c>
      <c r="C32" s="125">
        <f t="shared" si="1"/>
        <v>55.418880000000001</v>
      </c>
      <c r="D32" s="126">
        <f>$P32 *(1+ $AI$11)</f>
        <v>144.27359999999999</v>
      </c>
      <c r="E32" s="124">
        <f t="shared" si="2"/>
        <v>2</v>
      </c>
      <c r="F32" s="125">
        <f t="shared" si="3"/>
        <v>32.464467005076131</v>
      </c>
      <c r="G32" s="126">
        <f>$P32 *(1+ $AI$12)</f>
        <v>152.46446700507613</v>
      </c>
      <c r="H32" s="124">
        <f t="shared" si="4"/>
        <v>3</v>
      </c>
      <c r="I32" s="125">
        <f t="shared" si="5"/>
        <v>56.827411167512679</v>
      </c>
      <c r="J32" s="126">
        <f>$P32 *(1+ $AI$13)</f>
        <v>157.88494077834179</v>
      </c>
      <c r="K32" s="124">
        <f t="shared" si="6"/>
        <v>8</v>
      </c>
      <c r="L32" s="125">
        <f t="shared" si="7"/>
        <v>22.030456852791929</v>
      </c>
      <c r="M32" s="126">
        <f>$P32 *(1+ $AI$14)</f>
        <v>167.34348561759731</v>
      </c>
      <c r="N32" s="124">
        <f t="shared" si="8"/>
        <v>14</v>
      </c>
      <c r="O32" s="125">
        <f t="shared" si="9"/>
        <v>20</v>
      </c>
      <c r="P32" s="126">
        <f t="shared" si="10"/>
        <v>172</v>
      </c>
      <c r="Q32" s="124">
        <f t="shared" si="11"/>
        <v>29</v>
      </c>
      <c r="R32" s="125">
        <f t="shared" si="12"/>
        <v>43.845177664974926</v>
      </c>
      <c r="S32" s="126">
        <f>$P32 *(1+ $AI$15)</f>
        <v>178.38451776649748</v>
      </c>
      <c r="T32" s="124">
        <f t="shared" si="13"/>
        <v>65</v>
      </c>
      <c r="U32" s="125">
        <f t="shared" si="14"/>
        <v>47.487309644670404</v>
      </c>
      <c r="V32" s="126">
        <f>$P32 *(1+ $AI$16)</f>
        <v>187.10687567933027</v>
      </c>
      <c r="W32" s="124">
        <f t="shared" si="15"/>
        <v>2</v>
      </c>
      <c r="X32" s="125">
        <f t="shared" si="16"/>
        <v>17</v>
      </c>
      <c r="Y32" s="125">
        <f t="shared" si="17"/>
        <v>41.675126903552155</v>
      </c>
      <c r="Z32" s="127">
        <f>$P32 *(1+ $AI$17)</f>
        <v>195.79749086156068</v>
      </c>
      <c r="AC32" s="68" t="s">
        <v>8</v>
      </c>
      <c r="AD32" s="69">
        <f>ROUND(AG32,3)</f>
        <v>1.0449999999999999</v>
      </c>
      <c r="AE32" s="70">
        <f>ROUND( 1/$AG32,3)</f>
        <v>0.95699999999999996</v>
      </c>
      <c r="AG32" s="65">
        <f xml:space="preserve"> $AL4 / $AL$3</f>
        <v>1.0450966356478169</v>
      </c>
    </row>
    <row r="33" spans="1:33" x14ac:dyDescent="0.2">
      <c r="A33" s="1">
        <v>865</v>
      </c>
      <c r="B33" s="104">
        <f t="shared" si="0"/>
        <v>1</v>
      </c>
      <c r="C33" s="105">
        <f t="shared" si="1"/>
        <v>56.089920000000006</v>
      </c>
      <c r="D33" s="106">
        <f>$P33 *(1+ $AI$11)</f>
        <v>145.11240000000001</v>
      </c>
      <c r="E33" s="10">
        <f t="shared" si="2"/>
        <v>2</v>
      </c>
      <c r="F33" s="11">
        <f t="shared" si="3"/>
        <v>33.350888324873097</v>
      </c>
      <c r="G33" s="12">
        <f>$P33 *(1+ $AI$12)</f>
        <v>153.3508883248731</v>
      </c>
      <c r="H33" s="10">
        <f t="shared" si="4"/>
        <v>3</v>
      </c>
      <c r="I33" s="11">
        <f t="shared" si="5"/>
        <v>58.204314720812164</v>
      </c>
      <c r="J33" s="12">
        <f>$P33 *(1+ $AI$13)</f>
        <v>158.80287648054144</v>
      </c>
      <c r="K33" s="10">
        <f t="shared" si="6"/>
        <v>8</v>
      </c>
      <c r="L33" s="11">
        <f t="shared" si="7"/>
        <v>24.949238578680252</v>
      </c>
      <c r="M33" s="12">
        <f>$P33 *(1+ $AI$14)</f>
        <v>168.31641285956007</v>
      </c>
      <c r="N33" s="10">
        <f t="shared" si="8"/>
        <v>14</v>
      </c>
      <c r="O33" s="11">
        <f t="shared" si="9"/>
        <v>25</v>
      </c>
      <c r="P33" s="12">
        <f t="shared" si="10"/>
        <v>173</v>
      </c>
      <c r="Q33" s="10">
        <f t="shared" si="11"/>
        <v>29</v>
      </c>
      <c r="R33" s="11">
        <f t="shared" si="12"/>
        <v>54.216370558375729</v>
      </c>
      <c r="S33" s="12">
        <f>$P33 *(1+ $AI$15)</f>
        <v>179.42163705583758</v>
      </c>
      <c r="T33" s="10">
        <f t="shared" si="13"/>
        <v>66</v>
      </c>
      <c r="U33" s="11">
        <f t="shared" si="14"/>
        <v>10.43781725888357</v>
      </c>
      <c r="V33" s="12">
        <f>$P33 *(1+ $AI$16)</f>
        <v>188.19470635188452</v>
      </c>
      <c r="W33" s="10">
        <f t="shared" si="15"/>
        <v>2</v>
      </c>
      <c r="X33" s="11">
        <f t="shared" si="16"/>
        <v>18</v>
      </c>
      <c r="Y33" s="11">
        <f t="shared" si="17"/>
        <v>29.70812182741065</v>
      </c>
      <c r="Z33" s="13">
        <f>$P33 *(1+ $AI$17)</f>
        <v>196.93584836656976</v>
      </c>
      <c r="AC33" s="67" t="s">
        <v>9</v>
      </c>
      <c r="AD33" s="66">
        <f>ROUND(AG33,3)</f>
        <v>1.0980000000000001</v>
      </c>
      <c r="AE33" s="64">
        <f>ROUND( 1/$AG33,3)</f>
        <v>0.91100000000000003</v>
      </c>
      <c r="AG33" s="65">
        <f xml:space="preserve"> $AL5 / $AL$3</f>
        <v>1.0975900739680269</v>
      </c>
    </row>
    <row r="34" spans="1:33" x14ac:dyDescent="0.2">
      <c r="A34" s="1">
        <v>870</v>
      </c>
      <c r="B34" s="10">
        <f t="shared" si="0"/>
        <v>1</v>
      </c>
      <c r="C34" s="11">
        <f t="shared" si="1"/>
        <v>56.760960000000011</v>
      </c>
      <c r="D34" s="12">
        <f>$P34 *(1+ $AI$11)</f>
        <v>145.9512</v>
      </c>
      <c r="E34" s="10">
        <f t="shared" si="2"/>
        <v>2</v>
      </c>
      <c r="F34" s="11">
        <f t="shared" si="3"/>
        <v>34.237309644670034</v>
      </c>
      <c r="G34" s="12">
        <f>$P34 *(1+ $AI$12)</f>
        <v>154.23730964467003</v>
      </c>
      <c r="H34" s="104">
        <f t="shared" si="4"/>
        <v>3</v>
      </c>
      <c r="I34" s="105">
        <f t="shared" si="5"/>
        <v>59.581218274111677</v>
      </c>
      <c r="J34" s="106">
        <f>$P34 *(1+ $AI$13)</f>
        <v>159.72081218274113</v>
      </c>
      <c r="K34" s="104">
        <f t="shared" si="6"/>
        <v>8</v>
      </c>
      <c r="L34" s="105">
        <f t="shared" si="7"/>
        <v>27.868020304568631</v>
      </c>
      <c r="M34" s="106">
        <f>$P34 *(1+ $AI$14)</f>
        <v>169.28934010152287</v>
      </c>
      <c r="N34" s="104">
        <f t="shared" si="8"/>
        <v>14</v>
      </c>
      <c r="O34" s="105">
        <f t="shared" si="9"/>
        <v>30</v>
      </c>
      <c r="P34" s="106">
        <f t="shared" si="10"/>
        <v>174</v>
      </c>
      <c r="Q34" s="104">
        <f t="shared" si="11"/>
        <v>30</v>
      </c>
      <c r="R34" s="105">
        <f t="shared" si="12"/>
        <v>4.5875634517767594</v>
      </c>
      <c r="S34" s="106">
        <f>$P34 *(1+ $AI$15)</f>
        <v>180.45875634517768</v>
      </c>
      <c r="T34" s="10">
        <f t="shared" si="13"/>
        <v>66</v>
      </c>
      <c r="U34" s="11">
        <f t="shared" si="14"/>
        <v>33.38832487309628</v>
      </c>
      <c r="V34" s="12">
        <f>$P34 *(1+ $AI$16)</f>
        <v>189.28253702443874</v>
      </c>
      <c r="W34" s="26">
        <f t="shared" si="15"/>
        <v>2</v>
      </c>
      <c r="X34" s="27">
        <f t="shared" si="16"/>
        <v>19</v>
      </c>
      <c r="Y34" s="27">
        <f t="shared" si="17"/>
        <v>17.741116751269146</v>
      </c>
      <c r="Z34" s="29">
        <f>$P34 *(1+ $AI$17)</f>
        <v>198.07420587157884</v>
      </c>
      <c r="AA34" s="98" t="s">
        <v>60</v>
      </c>
      <c r="AC34" s="67" t="s">
        <v>10</v>
      </c>
      <c r="AD34" s="66">
        <f>ROUND(AG34,3)</f>
        <v>1.1279999999999999</v>
      </c>
      <c r="AE34" s="64">
        <f>ROUND( 1/$AG34,3)</f>
        <v>0.88600000000000001</v>
      </c>
      <c r="AG34" s="65">
        <f xml:space="preserve"> $AL6 / $AL$3</f>
        <v>1.1281317108088762</v>
      </c>
    </row>
    <row r="35" spans="1:33" x14ac:dyDescent="0.2">
      <c r="A35" s="1">
        <v>875</v>
      </c>
      <c r="B35" s="14">
        <f t="shared" si="0"/>
        <v>1</v>
      </c>
      <c r="C35" s="15">
        <f t="shared" si="1"/>
        <v>57.432000000000002</v>
      </c>
      <c r="D35" s="16">
        <f>$P35 *(1+ $AI$11)</f>
        <v>146.79</v>
      </c>
      <c r="E35" s="14">
        <f t="shared" si="2"/>
        <v>2</v>
      </c>
      <c r="F35" s="15">
        <f t="shared" si="3"/>
        <v>35.123730964467001</v>
      </c>
      <c r="G35" s="16">
        <f>$P35 *(1+ $AI$12)</f>
        <v>155.123730964467</v>
      </c>
      <c r="H35" s="14">
        <f t="shared" si="4"/>
        <v>4</v>
      </c>
      <c r="I35" s="15">
        <f t="shared" si="5"/>
        <v>0.95812182741116203</v>
      </c>
      <c r="J35" s="16">
        <f>$P35 *(1+ $AI$13)</f>
        <v>160.63874788494078</v>
      </c>
      <c r="K35" s="14">
        <f t="shared" si="6"/>
        <v>8</v>
      </c>
      <c r="L35" s="15">
        <f t="shared" si="7"/>
        <v>30.786802030456897</v>
      </c>
      <c r="M35" s="16">
        <f>$P35 *(1+ $AI$14)</f>
        <v>170.26226734348563</v>
      </c>
      <c r="N35" s="14">
        <f t="shared" si="8"/>
        <v>14</v>
      </c>
      <c r="O35" s="15">
        <f t="shared" si="9"/>
        <v>35</v>
      </c>
      <c r="P35" s="16">
        <f t="shared" si="10"/>
        <v>175</v>
      </c>
      <c r="Q35" s="14">
        <f t="shared" si="11"/>
        <v>30</v>
      </c>
      <c r="R35" s="15">
        <f t="shared" si="12"/>
        <v>14.95875634517779</v>
      </c>
      <c r="S35" s="16">
        <f>$P35 *(1+ $AI$15)</f>
        <v>181.49587563451777</v>
      </c>
      <c r="T35" s="14">
        <f t="shared" si="13"/>
        <v>66</v>
      </c>
      <c r="U35" s="15">
        <f t="shared" si="14"/>
        <v>56.338832487309446</v>
      </c>
      <c r="V35" s="16">
        <f>$P35 *(1+ $AI$16)</f>
        <v>190.37036769699299</v>
      </c>
      <c r="W35" s="14">
        <f t="shared" si="15"/>
        <v>2</v>
      </c>
      <c r="X35" s="15">
        <f t="shared" si="16"/>
        <v>20</v>
      </c>
      <c r="Y35" s="15">
        <f t="shared" si="17"/>
        <v>5.7741116751258232</v>
      </c>
      <c r="Z35" s="17">
        <f>$P35 *(1+ $AI$17)</f>
        <v>199.21256337658789</v>
      </c>
      <c r="AA35" s="99"/>
      <c r="AC35" s="67" t="s">
        <v>11</v>
      </c>
      <c r="AD35" s="66">
        <f>ROUND(AG35,3)</f>
        <v>1.05</v>
      </c>
      <c r="AE35" s="64">
        <f>ROUND( 1/$AG35,3)</f>
        <v>0.95199999999999996</v>
      </c>
      <c r="AG35" s="65">
        <f xml:space="preserve"> $AL5 / $AL$4</f>
        <v>1.0502283105022832</v>
      </c>
    </row>
    <row r="36" spans="1:33" x14ac:dyDescent="0.2">
      <c r="A36" s="1">
        <v>880</v>
      </c>
      <c r="B36" s="10">
        <f t="shared" si="0"/>
        <v>1</v>
      </c>
      <c r="C36" s="11">
        <f t="shared" si="1"/>
        <v>58.103040000000021</v>
      </c>
      <c r="D36" s="12">
        <f>$P36 *(1+ $AI$11)</f>
        <v>147.62880000000001</v>
      </c>
      <c r="E36" s="10">
        <f t="shared" si="2"/>
        <v>2</v>
      </c>
      <c r="F36" s="11">
        <f t="shared" si="3"/>
        <v>36.010152284263938</v>
      </c>
      <c r="G36" s="12">
        <f>$P36 *(1+ $AI$12)</f>
        <v>156.01015228426394</v>
      </c>
      <c r="H36" s="10">
        <f t="shared" si="4"/>
        <v>4</v>
      </c>
      <c r="I36" s="11">
        <f t="shared" si="5"/>
        <v>2.3350253807106469</v>
      </c>
      <c r="J36" s="12">
        <f>$P36 *(1+ $AI$13)</f>
        <v>161.55668358714044</v>
      </c>
      <c r="K36" s="10">
        <f t="shared" si="6"/>
        <v>8</v>
      </c>
      <c r="L36" s="11">
        <f t="shared" si="7"/>
        <v>33.705583756345163</v>
      </c>
      <c r="M36" s="12">
        <f>$P36 *(1+ $AI$14)</f>
        <v>171.2351945854484</v>
      </c>
      <c r="N36" s="10">
        <f t="shared" si="8"/>
        <v>14</v>
      </c>
      <c r="O36" s="11">
        <f t="shared" si="9"/>
        <v>40</v>
      </c>
      <c r="P36" s="12">
        <f t="shared" si="10"/>
        <v>176</v>
      </c>
      <c r="Q36" s="10">
        <f t="shared" si="11"/>
        <v>30</v>
      </c>
      <c r="R36" s="11">
        <f t="shared" si="12"/>
        <v>25.329949238578592</v>
      </c>
      <c r="S36" s="12">
        <f>$P36 *(1+ $AI$15)</f>
        <v>182.53299492385787</v>
      </c>
      <c r="T36" s="26">
        <f t="shared" si="13"/>
        <v>67</v>
      </c>
      <c r="U36" s="27">
        <f t="shared" si="14"/>
        <v>19.289340101522612</v>
      </c>
      <c r="V36" s="28">
        <f>$P36 *(1+ $AI$16)</f>
        <v>191.45819836954723</v>
      </c>
      <c r="W36" s="10">
        <f t="shared" si="15"/>
        <v>2</v>
      </c>
      <c r="X36" s="11">
        <f t="shared" si="16"/>
        <v>20</v>
      </c>
      <c r="Y36" s="11">
        <f t="shared" si="17"/>
        <v>53.807106598984319</v>
      </c>
      <c r="Z36" s="13">
        <f>$P36 *(1+ $AI$17)</f>
        <v>200.35092088159698</v>
      </c>
      <c r="AA36" s="98" t="s">
        <v>80</v>
      </c>
      <c r="AC36" s="67" t="s">
        <v>12</v>
      </c>
      <c r="AD36" s="66">
        <f>ROUND(AG36,3)</f>
        <v>1.079</v>
      </c>
      <c r="AE36" s="64">
        <f>ROUND( 1/$AG36,3)</f>
        <v>0.92600000000000005</v>
      </c>
      <c r="AG36" s="65">
        <f xml:space="preserve"> $AL6 / $AL$4</f>
        <v>1.0794520547945206</v>
      </c>
    </row>
    <row r="37" spans="1:33" x14ac:dyDescent="0.2">
      <c r="A37" s="1">
        <v>885</v>
      </c>
      <c r="B37" s="10">
        <f t="shared" si="0"/>
        <v>1</v>
      </c>
      <c r="C37" s="11">
        <f t="shared" si="1"/>
        <v>58.774080000000012</v>
      </c>
      <c r="D37" s="12">
        <f>$P37 *(1+ $AI$11)</f>
        <v>148.4676</v>
      </c>
      <c r="E37" s="10">
        <f t="shared" si="2"/>
        <v>2</v>
      </c>
      <c r="F37" s="11">
        <f t="shared" si="3"/>
        <v>36.896573604060904</v>
      </c>
      <c r="G37" s="12">
        <f>$P37 *(1+ $AI$12)</f>
        <v>156.8965736040609</v>
      </c>
      <c r="H37" s="10">
        <f t="shared" si="4"/>
        <v>4</v>
      </c>
      <c r="I37" s="11">
        <f t="shared" si="5"/>
        <v>3.7119289340101318</v>
      </c>
      <c r="J37" s="12">
        <f>$P37 *(1+ $AI$13)</f>
        <v>162.4746192893401</v>
      </c>
      <c r="K37" s="10">
        <f t="shared" si="6"/>
        <v>8</v>
      </c>
      <c r="L37" s="11">
        <f t="shared" si="7"/>
        <v>36.624365482233543</v>
      </c>
      <c r="M37" s="12">
        <f>$P37 *(1+ $AI$14)</f>
        <v>172.20812182741119</v>
      </c>
      <c r="N37" s="10">
        <f t="shared" si="8"/>
        <v>14</v>
      </c>
      <c r="O37" s="11">
        <f t="shared" si="9"/>
        <v>45</v>
      </c>
      <c r="P37" s="12">
        <f t="shared" si="10"/>
        <v>177</v>
      </c>
      <c r="Q37" s="10">
        <f t="shared" si="11"/>
        <v>30</v>
      </c>
      <c r="R37" s="11">
        <f t="shared" si="12"/>
        <v>35.701142131979623</v>
      </c>
      <c r="S37" s="12">
        <f>$P37 *(1+ $AI$15)</f>
        <v>183.57011421319797</v>
      </c>
      <c r="T37" s="26">
        <f t="shared" si="13"/>
        <v>67</v>
      </c>
      <c r="U37" s="27">
        <f t="shared" si="14"/>
        <v>42.239847715736232</v>
      </c>
      <c r="V37" s="28">
        <f>$P37 *(1+ $AI$16)</f>
        <v>192.54602904210148</v>
      </c>
      <c r="W37" s="10">
        <f t="shared" si="15"/>
        <v>2</v>
      </c>
      <c r="X37" s="11">
        <f t="shared" si="16"/>
        <v>21</v>
      </c>
      <c r="Y37" s="11">
        <f t="shared" si="17"/>
        <v>41.840101522842815</v>
      </c>
      <c r="Z37" s="13">
        <f>$P37 *(1+ $AI$17)</f>
        <v>201.48927838660606</v>
      </c>
      <c r="AA37" s="100" t="s">
        <v>41</v>
      </c>
      <c r="AC37" s="67" t="s">
        <v>13</v>
      </c>
      <c r="AD37" s="66">
        <f>ROUND(AG37,3)</f>
        <v>1.1200000000000001</v>
      </c>
      <c r="AE37" s="64">
        <f>ROUND( 1/$AG37,3)</f>
        <v>0.89300000000000002</v>
      </c>
      <c r="AG37" s="65">
        <f xml:space="preserve"> $AL7 / $AL$4</f>
        <v>1.1195205479452055</v>
      </c>
    </row>
    <row r="38" spans="1:33" x14ac:dyDescent="0.2">
      <c r="A38" s="1">
        <v>890</v>
      </c>
      <c r="B38" s="10">
        <f t="shared" si="0"/>
        <v>1</v>
      </c>
      <c r="C38" s="11">
        <f t="shared" si="1"/>
        <v>59.445120000000003</v>
      </c>
      <c r="D38" s="12">
        <f>$P38 *(1+ $AI$11)</f>
        <v>149.3064</v>
      </c>
      <c r="E38" s="10">
        <f t="shared" si="2"/>
        <v>2</v>
      </c>
      <c r="F38" s="11">
        <f t="shared" si="3"/>
        <v>37.782994923857871</v>
      </c>
      <c r="G38" s="12">
        <f>$P38 *(1+ $AI$12)</f>
        <v>157.78299492385787</v>
      </c>
      <c r="H38" s="10">
        <f t="shared" si="4"/>
        <v>4</v>
      </c>
      <c r="I38" s="11">
        <f t="shared" si="5"/>
        <v>5.0888324873096167</v>
      </c>
      <c r="J38" s="12">
        <f>$P38 *(1+ $AI$13)</f>
        <v>163.39255499153975</v>
      </c>
      <c r="K38" s="10">
        <f t="shared" si="6"/>
        <v>8</v>
      </c>
      <c r="L38" s="11">
        <f t="shared" si="7"/>
        <v>39.543147208121809</v>
      </c>
      <c r="M38" s="12">
        <f>$P38 *(1+ $AI$14)</f>
        <v>173.18104906937396</v>
      </c>
      <c r="N38" s="26">
        <f t="shared" si="8"/>
        <v>14</v>
      </c>
      <c r="O38" s="27">
        <f t="shared" si="9"/>
        <v>50</v>
      </c>
      <c r="P38" s="28">
        <f t="shared" si="10"/>
        <v>178</v>
      </c>
      <c r="Q38" s="26">
        <f t="shared" si="11"/>
        <v>30</v>
      </c>
      <c r="R38" s="27">
        <f t="shared" si="12"/>
        <v>46.072335025380653</v>
      </c>
      <c r="S38" s="28">
        <f>$P38 *(1+ $AI$15)</f>
        <v>184.60723350253807</v>
      </c>
      <c r="T38" s="10">
        <f t="shared" si="13"/>
        <v>68</v>
      </c>
      <c r="U38" s="11">
        <f t="shared" si="14"/>
        <v>5.1903553299493979</v>
      </c>
      <c r="V38" s="12">
        <f>$P38 *(1+ $AI$16)</f>
        <v>193.63385971465573</v>
      </c>
      <c r="W38" s="10">
        <f t="shared" si="15"/>
        <v>2</v>
      </c>
      <c r="X38" s="11">
        <f t="shared" si="16"/>
        <v>22</v>
      </c>
      <c r="Y38" s="11">
        <f t="shared" si="17"/>
        <v>29.873096446699492</v>
      </c>
      <c r="Z38" s="13">
        <f>$P38 *(1+ $AI$17)</f>
        <v>202.62763589161511</v>
      </c>
      <c r="AA38" s="98" t="s">
        <v>81</v>
      </c>
      <c r="AC38" s="67" t="s">
        <v>14</v>
      </c>
      <c r="AD38" s="66">
        <f>ROUND(AG38,3)</f>
        <v>1.028</v>
      </c>
      <c r="AE38" s="64">
        <f>ROUND( 1/$AG38,3)</f>
        <v>0.97299999999999998</v>
      </c>
      <c r="AG38" s="65">
        <f xml:space="preserve"> $AL6 / $AL$5</f>
        <v>1.0278260869565217</v>
      </c>
    </row>
    <row r="39" spans="1:33" ht="15" thickBot="1" x14ac:dyDescent="0.25">
      <c r="A39" s="1">
        <v>895</v>
      </c>
      <c r="B39" s="42">
        <f t="shared" si="0"/>
        <v>2</v>
      </c>
      <c r="C39" s="43">
        <f t="shared" si="1"/>
        <v>0.1161599999999936</v>
      </c>
      <c r="D39" s="44">
        <f>$P39 *(1+ $AI$11)</f>
        <v>150.14519999999999</v>
      </c>
      <c r="E39" s="18">
        <f t="shared" si="2"/>
        <v>2</v>
      </c>
      <c r="F39" s="19">
        <f t="shared" si="3"/>
        <v>38.669416243654808</v>
      </c>
      <c r="G39" s="20">
        <f>$P39 *(1+ $AI$12)</f>
        <v>158.66941624365481</v>
      </c>
      <c r="H39" s="18">
        <f t="shared" si="4"/>
        <v>4</v>
      </c>
      <c r="I39" s="19">
        <f t="shared" si="5"/>
        <v>6.4657360406091016</v>
      </c>
      <c r="J39" s="20">
        <f>$P39 *(1+ $AI$13)</f>
        <v>164.31049069373941</v>
      </c>
      <c r="K39" s="18">
        <f t="shared" si="6"/>
        <v>8</v>
      </c>
      <c r="L39" s="19">
        <f t="shared" si="7"/>
        <v>42.461928934010189</v>
      </c>
      <c r="M39" s="20">
        <f>$P39 *(1+ $AI$14)</f>
        <v>174.15397631133672</v>
      </c>
      <c r="N39" s="42">
        <f t="shared" si="8"/>
        <v>14</v>
      </c>
      <c r="O39" s="43">
        <f t="shared" si="9"/>
        <v>55</v>
      </c>
      <c r="P39" s="44">
        <f t="shared" si="10"/>
        <v>179</v>
      </c>
      <c r="Q39" s="18">
        <f t="shared" si="11"/>
        <v>30</v>
      </c>
      <c r="R39" s="19">
        <f t="shared" si="12"/>
        <v>56.443527918781911</v>
      </c>
      <c r="S39" s="20">
        <f>$P39 *(1+ $AI$15)</f>
        <v>185.64435279187819</v>
      </c>
      <c r="T39" s="107">
        <f t="shared" si="13"/>
        <v>68</v>
      </c>
      <c r="U39" s="108">
        <f t="shared" si="14"/>
        <v>28.140862944162109</v>
      </c>
      <c r="V39" s="109">
        <f>$P39 *(1+ $AI$16)</f>
        <v>194.72169038720997</v>
      </c>
      <c r="W39" s="18">
        <f t="shared" si="15"/>
        <v>2</v>
      </c>
      <c r="X39" s="19">
        <f t="shared" si="16"/>
        <v>23</v>
      </c>
      <c r="Y39" s="19">
        <f t="shared" si="17"/>
        <v>17.906091370557988</v>
      </c>
      <c r="Z39" s="21">
        <f>$P39 *(1+ $AI$17)</f>
        <v>203.7659933966242</v>
      </c>
      <c r="AA39" s="98" t="s">
        <v>56</v>
      </c>
      <c r="AC39" s="67" t="s">
        <v>15</v>
      </c>
      <c r="AD39" s="66">
        <f>ROUND(AG39,3)</f>
        <v>1.0660000000000001</v>
      </c>
      <c r="AE39" s="64">
        <f>ROUND( 1/$AG39,3)</f>
        <v>0.93799999999999994</v>
      </c>
      <c r="AG39" s="65">
        <f xml:space="preserve"> $AL7 / $AL$5</f>
        <v>1.0659782608695652</v>
      </c>
    </row>
    <row r="40" spans="1:33" x14ac:dyDescent="0.2">
      <c r="A40" s="1">
        <v>900</v>
      </c>
      <c r="B40" s="79">
        <f t="shared" si="0"/>
        <v>2</v>
      </c>
      <c r="C40" s="80">
        <f t="shared" si="1"/>
        <v>0.78720000000001278</v>
      </c>
      <c r="D40" s="81">
        <f>$P40 *(1+ $AI$11)</f>
        <v>150.98400000000001</v>
      </c>
      <c r="E40" s="22">
        <f t="shared" si="2"/>
        <v>2</v>
      </c>
      <c r="F40" s="23">
        <f t="shared" si="3"/>
        <v>39.555837563451774</v>
      </c>
      <c r="G40" s="24">
        <f>$P40 *(1+ $AI$12)</f>
        <v>159.55583756345177</v>
      </c>
      <c r="H40" s="79">
        <f t="shared" si="4"/>
        <v>4</v>
      </c>
      <c r="I40" s="80">
        <f t="shared" si="5"/>
        <v>7.8426395939086433</v>
      </c>
      <c r="J40" s="81">
        <f>$P40 *(1+ $AI$13)</f>
        <v>165.2284263959391</v>
      </c>
      <c r="K40" s="79">
        <f t="shared" si="6"/>
        <v>8</v>
      </c>
      <c r="L40" s="80">
        <f t="shared" si="7"/>
        <v>45.380710659898568</v>
      </c>
      <c r="M40" s="81">
        <f>$P40 *(1+ $AI$14)</f>
        <v>175.12690355329951</v>
      </c>
      <c r="N40" s="22">
        <f t="shared" si="8"/>
        <v>15</v>
      </c>
      <c r="O40" s="23">
        <f t="shared" si="9"/>
        <v>0</v>
      </c>
      <c r="P40" s="24">
        <f t="shared" si="10"/>
        <v>180</v>
      </c>
      <c r="Q40" s="22">
        <f t="shared" si="11"/>
        <v>31</v>
      </c>
      <c r="R40" s="23">
        <f t="shared" si="12"/>
        <v>6.8147208121829408</v>
      </c>
      <c r="S40" s="24">
        <f>$P40 *(1+ $AI$15)</f>
        <v>186.68147208121829</v>
      </c>
      <c r="T40" s="22">
        <f t="shared" si="13"/>
        <v>68</v>
      </c>
      <c r="U40" s="23">
        <f t="shared" si="14"/>
        <v>51.091370558375274</v>
      </c>
      <c r="V40" s="24">
        <f>$P40 *(1+ $AI$16)</f>
        <v>195.80952105976422</v>
      </c>
      <c r="W40" s="113">
        <f t="shared" si="15"/>
        <v>2</v>
      </c>
      <c r="X40" s="114">
        <f t="shared" si="16"/>
        <v>24</v>
      </c>
      <c r="Y40" s="114">
        <f t="shared" si="17"/>
        <v>5.9390862944164837</v>
      </c>
      <c r="Z40" s="116">
        <f>$P40 *(1+ $AI$17)</f>
        <v>204.90435090163328</v>
      </c>
      <c r="AA40" s="98" t="s">
        <v>61</v>
      </c>
      <c r="AC40" s="67" t="s">
        <v>16</v>
      </c>
      <c r="AD40" s="66">
        <f>ROUND(AG40,3)</f>
        <v>1.1180000000000001</v>
      </c>
      <c r="AE40" s="64">
        <f>ROUND( 1/$AG40,3)</f>
        <v>0.89400000000000002</v>
      </c>
      <c r="AG40" s="65">
        <f xml:space="preserve"> $AL8 / $AL$5</f>
        <v>1.1181007434427115</v>
      </c>
    </row>
    <row r="41" spans="1:33" x14ac:dyDescent="0.2">
      <c r="A41" s="1">
        <v>905</v>
      </c>
      <c r="B41" s="86">
        <f t="shared" si="0"/>
        <v>2</v>
      </c>
      <c r="C41" s="87">
        <f t="shared" si="1"/>
        <v>1.4582400000000035</v>
      </c>
      <c r="D41" s="88">
        <f>$P41 *(1+ $AI$11)</f>
        <v>151.8228</v>
      </c>
      <c r="E41" s="86">
        <f t="shared" si="2"/>
        <v>2</v>
      </c>
      <c r="F41" s="87">
        <f t="shared" si="3"/>
        <v>40.442258883248712</v>
      </c>
      <c r="G41" s="88">
        <f>$P41 *(1+ $AI$12)</f>
        <v>160.44225888324871</v>
      </c>
      <c r="H41" s="86">
        <f t="shared" si="4"/>
        <v>4</v>
      </c>
      <c r="I41" s="87">
        <f t="shared" si="5"/>
        <v>9.2195431472081282</v>
      </c>
      <c r="J41" s="88">
        <f>$P41 *(1+ $AI$13)</f>
        <v>166.14636209813875</v>
      </c>
      <c r="K41" s="86">
        <f t="shared" si="6"/>
        <v>8</v>
      </c>
      <c r="L41" s="87">
        <f t="shared" si="7"/>
        <v>48.299492385786834</v>
      </c>
      <c r="M41" s="88">
        <f>$P41 *(1+ $AI$14)</f>
        <v>176.09983079526228</v>
      </c>
      <c r="N41" s="86">
        <f t="shared" si="8"/>
        <v>15</v>
      </c>
      <c r="O41" s="87">
        <f t="shared" si="9"/>
        <v>5</v>
      </c>
      <c r="P41" s="88">
        <f t="shared" si="10"/>
        <v>181</v>
      </c>
      <c r="Q41" s="86">
        <f t="shared" si="11"/>
        <v>31</v>
      </c>
      <c r="R41" s="87">
        <f t="shared" si="12"/>
        <v>17.185913705583971</v>
      </c>
      <c r="S41" s="88">
        <f>$P41 *(1+ $AI$15)</f>
        <v>187.71859137055839</v>
      </c>
      <c r="T41" s="86">
        <f t="shared" si="13"/>
        <v>69</v>
      </c>
      <c r="U41" s="87">
        <f t="shared" si="14"/>
        <v>14.04187817258935</v>
      </c>
      <c r="V41" s="88">
        <f>$P41 *(1+ $AI$16)</f>
        <v>196.89735173231847</v>
      </c>
      <c r="W41" s="86">
        <f t="shared" si="15"/>
        <v>2</v>
      </c>
      <c r="X41" s="87">
        <f t="shared" si="16"/>
        <v>24</v>
      </c>
      <c r="Y41" s="87">
        <f>MOD(Z41*42.195,60)</f>
        <v>53.972081218273161</v>
      </c>
      <c r="Z41" s="89">
        <f>$P41 *(1+ $AI$17)</f>
        <v>206.04270840664233</v>
      </c>
      <c r="AA41" s="103" t="s">
        <v>49</v>
      </c>
      <c r="AC41" s="67" t="s">
        <v>17</v>
      </c>
      <c r="AD41" s="66">
        <f>ROUND(AG41,3)</f>
        <v>1.0369999999999999</v>
      </c>
      <c r="AE41" s="64">
        <f>ROUND( 1/$AG41,3)</f>
        <v>0.96399999999999997</v>
      </c>
      <c r="AG41" s="65">
        <f xml:space="preserve"> $AL7 / $AL$6</f>
        <v>1.0371192893401016</v>
      </c>
    </row>
    <row r="42" spans="1:33" x14ac:dyDescent="0.2">
      <c r="A42" s="1">
        <v>910</v>
      </c>
      <c r="B42" s="30">
        <f t="shared" si="0"/>
        <v>2</v>
      </c>
      <c r="C42" s="31">
        <f t="shared" si="1"/>
        <v>2.1292799999999943</v>
      </c>
      <c r="D42" s="32">
        <f>$P42 *(1+ $AI$11)</f>
        <v>152.66159999999999</v>
      </c>
      <c r="E42" s="26">
        <f t="shared" si="2"/>
        <v>2</v>
      </c>
      <c r="F42" s="27">
        <f t="shared" si="3"/>
        <v>41.328680203045678</v>
      </c>
      <c r="G42" s="28">
        <f>$P42 *(1+ $AI$12)</f>
        <v>161.32868020304568</v>
      </c>
      <c r="H42" s="30">
        <f t="shared" si="4"/>
        <v>4</v>
      </c>
      <c r="I42" s="31">
        <f t="shared" si="5"/>
        <v>10.596446700507613</v>
      </c>
      <c r="J42" s="32">
        <f>$P42 *(1+ $AI$13)</f>
        <v>167.06429780033841</v>
      </c>
      <c r="K42" s="30">
        <f t="shared" si="6"/>
        <v>8</v>
      </c>
      <c r="L42" s="31">
        <f t="shared" si="7"/>
        <v>51.2182741116751</v>
      </c>
      <c r="M42" s="32">
        <f>$P42 *(1+ $AI$14)</f>
        <v>177.07275803722504</v>
      </c>
      <c r="N42" s="30">
        <f t="shared" si="8"/>
        <v>15</v>
      </c>
      <c r="O42" s="31">
        <f t="shared" si="9"/>
        <v>10</v>
      </c>
      <c r="P42" s="32">
        <f t="shared" si="10"/>
        <v>182</v>
      </c>
      <c r="Q42" s="30">
        <f t="shared" si="11"/>
        <v>31</v>
      </c>
      <c r="R42" s="31">
        <f t="shared" si="12"/>
        <v>27.557106598984774</v>
      </c>
      <c r="S42" s="32">
        <f>$P42 *(1+ $AI$15)</f>
        <v>188.75571065989848</v>
      </c>
      <c r="T42" s="30">
        <f t="shared" si="13"/>
        <v>69</v>
      </c>
      <c r="U42" s="31">
        <f t="shared" si="14"/>
        <v>36.992385786802515</v>
      </c>
      <c r="V42" s="32">
        <f>$P42 *(1+ $AI$16)</f>
        <v>197.98518240487272</v>
      </c>
      <c r="W42" s="30">
        <f t="shared" si="15"/>
        <v>2</v>
      </c>
      <c r="X42" s="31">
        <f t="shared" si="16"/>
        <v>25</v>
      </c>
      <c r="Y42" s="31">
        <f t="shared" si="17"/>
        <v>42.005076142131657</v>
      </c>
      <c r="Z42" s="33">
        <f>$P42 *(1+ $AI$17)</f>
        <v>207.18106591165142</v>
      </c>
      <c r="AA42" s="98" t="s">
        <v>82</v>
      </c>
      <c r="AC42" s="67" t="s">
        <v>18</v>
      </c>
      <c r="AD42" s="66">
        <f>ROUND(AG42,3)</f>
        <v>1.0880000000000001</v>
      </c>
      <c r="AE42" s="64">
        <f>ROUND( 1/$AG42,3)</f>
        <v>0.91900000000000004</v>
      </c>
      <c r="AG42" s="65">
        <f xml:space="preserve"> $AL8 / $AL$6</f>
        <v>1.0878306725542457</v>
      </c>
    </row>
    <row r="43" spans="1:33" x14ac:dyDescent="0.2">
      <c r="A43" s="1">
        <v>915</v>
      </c>
      <c r="B43" s="30">
        <f t="shared" si="0"/>
        <v>2</v>
      </c>
      <c r="C43" s="31">
        <f t="shared" si="1"/>
        <v>2.8003199999999993</v>
      </c>
      <c r="D43" s="32">
        <f>$P43 *(1+ $AI$11)</f>
        <v>153.50039999999998</v>
      </c>
      <c r="E43" s="30">
        <f t="shared" si="2"/>
        <v>2</v>
      </c>
      <c r="F43" s="31">
        <f t="shared" si="3"/>
        <v>42.215101522842644</v>
      </c>
      <c r="G43" s="32">
        <f>$P43 *(1+ $AI$12)</f>
        <v>162.21510152284264</v>
      </c>
      <c r="H43" s="30">
        <f t="shared" si="4"/>
        <v>4</v>
      </c>
      <c r="I43" s="31">
        <f t="shared" si="5"/>
        <v>11.973350253807098</v>
      </c>
      <c r="J43" s="32">
        <f>$P43 *(1+ $AI$13)</f>
        <v>167.98223350253807</v>
      </c>
      <c r="K43" s="30">
        <f t="shared" si="6"/>
        <v>8</v>
      </c>
      <c r="L43" s="31">
        <f t="shared" si="7"/>
        <v>54.13705583756348</v>
      </c>
      <c r="M43" s="32">
        <f>$P43 *(1+ $AI$14)</f>
        <v>178.04568527918784</v>
      </c>
      <c r="N43" s="30">
        <f t="shared" si="8"/>
        <v>15</v>
      </c>
      <c r="O43" s="31">
        <f t="shared" si="9"/>
        <v>15</v>
      </c>
      <c r="P43" s="32">
        <f t="shared" si="10"/>
        <v>183</v>
      </c>
      <c r="Q43" s="104">
        <f t="shared" si="11"/>
        <v>31</v>
      </c>
      <c r="R43" s="105">
        <f t="shared" si="12"/>
        <v>37.928299492385804</v>
      </c>
      <c r="S43" s="106">
        <f>$P43 *(1+ $AI$15)</f>
        <v>189.79282994923858</v>
      </c>
      <c r="T43" s="104">
        <f t="shared" si="13"/>
        <v>69</v>
      </c>
      <c r="U43" s="105">
        <f t="shared" si="14"/>
        <v>59.942893401015681</v>
      </c>
      <c r="V43" s="106">
        <f>$P43 *(1+ $AI$16)</f>
        <v>199.07301307742696</v>
      </c>
      <c r="W43" s="30">
        <f t="shared" si="15"/>
        <v>2</v>
      </c>
      <c r="X43" s="31">
        <f t="shared" si="16"/>
        <v>26</v>
      </c>
      <c r="Y43" s="31">
        <f t="shared" si="17"/>
        <v>30.038071065990152</v>
      </c>
      <c r="Z43" s="33">
        <f>$P43 *(1+ $AI$17)</f>
        <v>208.3194234166605</v>
      </c>
      <c r="AA43" s="98" t="s">
        <v>68</v>
      </c>
      <c r="AC43" s="67" t="s">
        <v>19</v>
      </c>
      <c r="AD43" s="66">
        <f>ROUND(AG43,3)</f>
        <v>1.1379999999999999</v>
      </c>
      <c r="AE43" s="64">
        <f>ROUND( 1/$AG43,3)</f>
        <v>0.878</v>
      </c>
      <c r="AG43" s="65">
        <f xml:space="preserve"> $AL9 / $AL$6</f>
        <v>1.1383575050090737</v>
      </c>
    </row>
    <row r="44" spans="1:33" x14ac:dyDescent="0.2">
      <c r="A44" s="1">
        <v>920</v>
      </c>
      <c r="B44" s="124">
        <f t="shared" si="0"/>
        <v>2</v>
      </c>
      <c r="C44" s="125">
        <f t="shared" si="1"/>
        <v>3.4713600000000042</v>
      </c>
      <c r="D44" s="126">
        <f>$P44 *(1+ $AI$11)</f>
        <v>154.33920000000001</v>
      </c>
      <c r="E44" s="124">
        <f t="shared" si="2"/>
        <v>2</v>
      </c>
      <c r="F44" s="125">
        <f t="shared" si="3"/>
        <v>43.101522842639582</v>
      </c>
      <c r="G44" s="126">
        <f>$P44 *(1+ $AI$12)</f>
        <v>163.10152284263958</v>
      </c>
      <c r="H44" s="124">
        <f t="shared" si="4"/>
        <v>4</v>
      </c>
      <c r="I44" s="125">
        <f t="shared" si="5"/>
        <v>13.350253807106583</v>
      </c>
      <c r="J44" s="126">
        <f>$P44 *(1+ $AI$13)</f>
        <v>168.90016920473772</v>
      </c>
      <c r="K44" s="124">
        <f t="shared" si="6"/>
        <v>8</v>
      </c>
      <c r="L44" s="125">
        <f t="shared" si="7"/>
        <v>57.05583756345186</v>
      </c>
      <c r="M44" s="126">
        <f>$P44 *(1+ $AI$14)</f>
        <v>179.0186125211506</v>
      </c>
      <c r="N44" s="124">
        <f t="shared" si="8"/>
        <v>15</v>
      </c>
      <c r="O44" s="125">
        <f t="shared" si="9"/>
        <v>20</v>
      </c>
      <c r="P44" s="126">
        <f t="shared" si="10"/>
        <v>184</v>
      </c>
      <c r="Q44" s="124">
        <f t="shared" si="11"/>
        <v>31</v>
      </c>
      <c r="R44" s="125">
        <f t="shared" si="12"/>
        <v>48.299492385786834</v>
      </c>
      <c r="S44" s="126">
        <f>$P44 *(1+ $AI$15)</f>
        <v>190.82994923857868</v>
      </c>
      <c r="T44" s="124">
        <f t="shared" si="13"/>
        <v>70</v>
      </c>
      <c r="U44" s="125">
        <f t="shared" si="14"/>
        <v>22.893401015228847</v>
      </c>
      <c r="V44" s="126">
        <f>$P44 *(1+ $AI$16)</f>
        <v>200.16084374998121</v>
      </c>
      <c r="W44" s="124">
        <f t="shared" si="15"/>
        <v>2</v>
      </c>
      <c r="X44" s="125">
        <f t="shared" si="16"/>
        <v>27</v>
      </c>
      <c r="Y44" s="125">
        <f t="shared" si="17"/>
        <v>18.071065989846829</v>
      </c>
      <c r="Z44" s="127">
        <f>$P44 *(1+ $AI$17)</f>
        <v>209.45778092166955</v>
      </c>
      <c r="AC44" s="67" t="s">
        <v>20</v>
      </c>
      <c r="AD44" s="66">
        <f>ROUND(AG44,3)</f>
        <v>1.0489999999999999</v>
      </c>
      <c r="AE44" s="64">
        <f>ROUND( 1/$AG44,3)</f>
        <v>0.95299999999999996</v>
      </c>
      <c r="AG44" s="65">
        <f xml:space="preserve"> $AL8 / $AL$7</f>
        <v>1.0488963841820076</v>
      </c>
    </row>
    <row r="45" spans="1:33" x14ac:dyDescent="0.2">
      <c r="A45" s="1">
        <v>925</v>
      </c>
      <c r="B45" s="104">
        <f t="shared" si="0"/>
        <v>2</v>
      </c>
      <c r="C45" s="105">
        <f t="shared" si="1"/>
        <v>4.1424000000000092</v>
      </c>
      <c r="D45" s="106">
        <f>$P45 *(1+ $AI$11)</f>
        <v>155.178</v>
      </c>
      <c r="E45" s="30">
        <f t="shared" si="2"/>
        <v>2</v>
      </c>
      <c r="F45" s="31">
        <f t="shared" si="3"/>
        <v>43.987944162436548</v>
      </c>
      <c r="G45" s="32">
        <f>$P45 *(1+ $AI$12)</f>
        <v>163.98794416243655</v>
      </c>
      <c r="H45" s="104">
        <f t="shared" si="4"/>
        <v>4</v>
      </c>
      <c r="I45" s="105">
        <f t="shared" si="5"/>
        <v>14.727157360406125</v>
      </c>
      <c r="J45" s="106">
        <f>$P45 *(1+ $AI$13)</f>
        <v>169.81810490693741</v>
      </c>
      <c r="K45" s="104">
        <f t="shared" si="6"/>
        <v>8</v>
      </c>
      <c r="L45" s="105">
        <f t="shared" si="7"/>
        <v>59.974619289340126</v>
      </c>
      <c r="M45" s="106">
        <f>$P45 *(1+ $AI$14)</f>
        <v>179.99153976311337</v>
      </c>
      <c r="N45" s="104">
        <f t="shared" si="8"/>
        <v>15</v>
      </c>
      <c r="O45" s="105">
        <f t="shared" si="9"/>
        <v>25</v>
      </c>
      <c r="P45" s="106">
        <f t="shared" si="10"/>
        <v>185</v>
      </c>
      <c r="Q45" s="104">
        <f t="shared" si="11"/>
        <v>31</v>
      </c>
      <c r="R45" s="105">
        <f t="shared" si="12"/>
        <v>58.670685279187637</v>
      </c>
      <c r="S45" s="106">
        <f>$P45 *(1+ $AI$15)</f>
        <v>191.86706852791878</v>
      </c>
      <c r="T45" s="30">
        <f t="shared" si="13"/>
        <v>70</v>
      </c>
      <c r="U45" s="31">
        <f t="shared" si="14"/>
        <v>45.843908629442012</v>
      </c>
      <c r="V45" s="32">
        <f>$P45 *(1+ $AI$16)</f>
        <v>201.24867442253546</v>
      </c>
      <c r="W45" s="104">
        <f t="shared" si="15"/>
        <v>2</v>
      </c>
      <c r="X45" s="105">
        <f t="shared" si="16"/>
        <v>28</v>
      </c>
      <c r="Y45" s="105">
        <f t="shared" si="17"/>
        <v>6.1040609137053252</v>
      </c>
      <c r="Z45" s="110">
        <f>$P45 *(1+ $AI$17)</f>
        <v>210.59613842667864</v>
      </c>
      <c r="AA45" s="98" t="s">
        <v>62</v>
      </c>
      <c r="AC45" s="67" t="s">
        <v>21</v>
      </c>
      <c r="AD45" s="66">
        <f>ROUND(AG45,3)</f>
        <v>1.0980000000000001</v>
      </c>
      <c r="AE45" s="64">
        <f>ROUND( 1/$AG45,3)</f>
        <v>0.91100000000000003</v>
      </c>
      <c r="AG45" s="65">
        <f xml:space="preserve"> $AL9 / $AL$7</f>
        <v>1.0976148228169473</v>
      </c>
    </row>
    <row r="46" spans="1:33" x14ac:dyDescent="0.2">
      <c r="A46" s="1">
        <v>930</v>
      </c>
      <c r="B46" s="30">
        <f t="shared" si="0"/>
        <v>2</v>
      </c>
      <c r="C46" s="31">
        <f t="shared" si="1"/>
        <v>4.8134399999999999</v>
      </c>
      <c r="D46" s="32">
        <f>$P46 *(1+ $AI$11)</f>
        <v>156.01679999999999</v>
      </c>
      <c r="E46" s="104">
        <f t="shared" si="2"/>
        <v>2</v>
      </c>
      <c r="F46" s="105">
        <f t="shared" si="3"/>
        <v>44.874365482233486</v>
      </c>
      <c r="G46" s="106">
        <f>$P46 *(1+ $AI$12)</f>
        <v>164.87436548223349</v>
      </c>
      <c r="H46" s="30">
        <f t="shared" si="4"/>
        <v>4</v>
      </c>
      <c r="I46" s="31">
        <f t="shared" si="5"/>
        <v>16.104060913705609</v>
      </c>
      <c r="J46" s="32">
        <f>$P46 *(1+ $AI$13)</f>
        <v>170.73604060913706</v>
      </c>
      <c r="K46" s="30">
        <f t="shared" si="6"/>
        <v>9</v>
      </c>
      <c r="L46" s="31">
        <f t="shared" si="7"/>
        <v>2.8934010152285055</v>
      </c>
      <c r="M46" s="32">
        <f>$P46 *(1+ $AI$14)</f>
        <v>180.96446700507616</v>
      </c>
      <c r="N46" s="30">
        <f t="shared" si="8"/>
        <v>15</v>
      </c>
      <c r="O46" s="31">
        <f t="shared" si="9"/>
        <v>30</v>
      </c>
      <c r="P46" s="32">
        <f t="shared" si="10"/>
        <v>186</v>
      </c>
      <c r="Q46" s="30">
        <f t="shared" si="11"/>
        <v>32</v>
      </c>
      <c r="R46" s="31">
        <f t="shared" si="12"/>
        <v>9.0418781725888948</v>
      </c>
      <c r="S46" s="32">
        <f>$P46 *(1+ $AI$15)</f>
        <v>192.9041878172589</v>
      </c>
      <c r="T46" s="30">
        <f t="shared" si="13"/>
        <v>71</v>
      </c>
      <c r="U46" s="31">
        <f t="shared" si="14"/>
        <v>8.7944162436551778</v>
      </c>
      <c r="V46" s="32">
        <f>$P46 *(1+ $AI$16)</f>
        <v>202.33650509508971</v>
      </c>
      <c r="W46" s="30">
        <f t="shared" si="15"/>
        <v>2</v>
      </c>
      <c r="X46" s="31">
        <f t="shared" si="16"/>
        <v>28</v>
      </c>
      <c r="Y46" s="31">
        <f t="shared" si="17"/>
        <v>54.137055837563821</v>
      </c>
      <c r="Z46" s="33">
        <f>$P46 *(1+ $AI$17)</f>
        <v>211.73449593168772</v>
      </c>
      <c r="AA46" s="98" t="s">
        <v>83</v>
      </c>
      <c r="AC46" s="67" t="s">
        <v>22</v>
      </c>
      <c r="AD46" s="66">
        <f>ROUND(AG46,3)</f>
        <v>1.046</v>
      </c>
      <c r="AE46" s="64">
        <f>ROUND( 1/$AG46,3)</f>
        <v>0.95599999999999996</v>
      </c>
      <c r="AG46" s="65">
        <f xml:space="preserve"> $AL9 / $AL$8</f>
        <v>1.0464473320431296</v>
      </c>
    </row>
    <row r="47" spans="1:33" x14ac:dyDescent="0.2">
      <c r="A47" s="1">
        <v>935</v>
      </c>
      <c r="B47" s="14">
        <f t="shared" si="0"/>
        <v>2</v>
      </c>
      <c r="C47" s="15">
        <f t="shared" si="1"/>
        <v>5.4844800000000191</v>
      </c>
      <c r="D47" s="16">
        <f>$P47 *(1+ $AI$11)</f>
        <v>156.85560000000001</v>
      </c>
      <c r="E47" s="14">
        <f t="shared" si="2"/>
        <v>2</v>
      </c>
      <c r="F47" s="15">
        <f t="shared" si="3"/>
        <v>45.760786802030452</v>
      </c>
      <c r="G47" s="16">
        <f>$P47 *(1+ $AI$12)</f>
        <v>165.76078680203045</v>
      </c>
      <c r="H47" s="14">
        <f t="shared" si="4"/>
        <v>4</v>
      </c>
      <c r="I47" s="15">
        <f t="shared" si="5"/>
        <v>17.480964467005094</v>
      </c>
      <c r="J47" s="16">
        <f>$P47 *(1+ $AI$13)</f>
        <v>171.65397631133672</v>
      </c>
      <c r="K47" s="14">
        <f t="shared" si="6"/>
        <v>9</v>
      </c>
      <c r="L47" s="15">
        <f t="shared" si="7"/>
        <v>5.8121827411167715</v>
      </c>
      <c r="M47" s="16">
        <f>$P47 *(1+ $AI$14)</f>
        <v>181.93739424703892</v>
      </c>
      <c r="N47" s="14">
        <f t="shared" si="8"/>
        <v>15</v>
      </c>
      <c r="O47" s="15">
        <f t="shared" si="9"/>
        <v>35</v>
      </c>
      <c r="P47" s="16">
        <f t="shared" si="10"/>
        <v>187</v>
      </c>
      <c r="Q47" s="14">
        <f t="shared" si="11"/>
        <v>32</v>
      </c>
      <c r="R47" s="15">
        <f t="shared" si="12"/>
        <v>19.413071065989925</v>
      </c>
      <c r="S47" s="16">
        <f>$P47 *(1+ $AI$15)</f>
        <v>193.941307106599</v>
      </c>
      <c r="T47" s="14">
        <f t="shared" si="13"/>
        <v>71</v>
      </c>
      <c r="U47" s="15">
        <f t="shared" si="14"/>
        <v>31.744923857868343</v>
      </c>
      <c r="V47" s="16">
        <f>$P47 *(1+ $AI$16)</f>
        <v>203.42433576764395</v>
      </c>
      <c r="W47" s="14">
        <f t="shared" si="15"/>
        <v>2</v>
      </c>
      <c r="X47" s="15">
        <f t="shared" si="16"/>
        <v>29</v>
      </c>
      <c r="Y47" s="15">
        <f t="shared" si="17"/>
        <v>42.170050761422317</v>
      </c>
      <c r="Z47" s="17">
        <f>$P47 *(1+ $AI$17)</f>
        <v>212.8728534366968</v>
      </c>
    </row>
    <row r="48" spans="1:33" x14ac:dyDescent="0.2">
      <c r="A48" s="1">
        <v>940</v>
      </c>
      <c r="B48" s="14">
        <f t="shared" si="0"/>
        <v>2</v>
      </c>
      <c r="C48" s="15">
        <f t="shared" si="1"/>
        <v>6.1555200000000099</v>
      </c>
      <c r="D48" s="16">
        <f>$P48 *(1+ $AI$11)</f>
        <v>157.6944</v>
      </c>
      <c r="E48" s="14">
        <f t="shared" si="2"/>
        <v>2</v>
      </c>
      <c r="F48" s="15">
        <f t="shared" si="3"/>
        <v>46.64720812182739</v>
      </c>
      <c r="G48" s="16">
        <f>$P48 *(1+ $AI$12)</f>
        <v>166.64720812182739</v>
      </c>
      <c r="H48" s="14">
        <f t="shared" si="4"/>
        <v>4</v>
      </c>
      <c r="I48" s="15">
        <f t="shared" si="5"/>
        <v>18.857868020304579</v>
      </c>
      <c r="J48" s="16">
        <f>$P48 *(1+ $AI$13)</f>
        <v>172.57191201353638</v>
      </c>
      <c r="K48" s="14">
        <f t="shared" si="6"/>
        <v>9</v>
      </c>
      <c r="L48" s="15">
        <f t="shared" si="7"/>
        <v>8.7309644670051512</v>
      </c>
      <c r="M48" s="16">
        <f>$P48 *(1+ $AI$14)</f>
        <v>182.91032148900172</v>
      </c>
      <c r="N48" s="14">
        <f t="shared" si="8"/>
        <v>15</v>
      </c>
      <c r="O48" s="15">
        <f t="shared" si="9"/>
        <v>40</v>
      </c>
      <c r="P48" s="16">
        <f t="shared" si="10"/>
        <v>188</v>
      </c>
      <c r="Q48" s="14">
        <f t="shared" si="11"/>
        <v>32</v>
      </c>
      <c r="R48" s="15">
        <f t="shared" si="12"/>
        <v>29.784263959390955</v>
      </c>
      <c r="S48" s="16">
        <f>$P48 *(1+ $AI$15)</f>
        <v>194.9784263959391</v>
      </c>
      <c r="T48" s="14">
        <f t="shared" si="13"/>
        <v>71</v>
      </c>
      <c r="U48" s="15">
        <f t="shared" si="14"/>
        <v>54.695431472081509</v>
      </c>
      <c r="V48" s="16">
        <f>$P48 *(1+ $AI$16)</f>
        <v>204.5121664401982</v>
      </c>
      <c r="W48" s="14">
        <f t="shared" si="15"/>
        <v>2</v>
      </c>
      <c r="X48" s="15">
        <f t="shared" si="16"/>
        <v>30</v>
      </c>
      <c r="Y48" s="15">
        <f t="shared" si="17"/>
        <v>30.203045685278994</v>
      </c>
      <c r="Z48" s="17">
        <f>$P48 *(1+ $AI$17)</f>
        <v>214.01121094170585</v>
      </c>
      <c r="AA48" s="98" t="s">
        <v>147</v>
      </c>
    </row>
    <row r="49" spans="1:27" x14ac:dyDescent="0.2">
      <c r="A49" s="1">
        <v>945</v>
      </c>
      <c r="B49" s="124">
        <f t="shared" si="0"/>
        <v>2</v>
      </c>
      <c r="C49" s="125">
        <f t="shared" si="1"/>
        <v>6.8265600000000006</v>
      </c>
      <c r="D49" s="126">
        <f>$P49 *(1+ $AI$11)</f>
        <v>158.53319999999999</v>
      </c>
      <c r="E49" s="124">
        <f t="shared" si="2"/>
        <v>2</v>
      </c>
      <c r="F49" s="125">
        <f t="shared" si="3"/>
        <v>47.533629441624356</v>
      </c>
      <c r="G49" s="126">
        <f>$P49 *(1+ $AI$12)</f>
        <v>167.53362944162436</v>
      </c>
      <c r="H49" s="124">
        <f t="shared" si="4"/>
        <v>4</v>
      </c>
      <c r="I49" s="125">
        <f t="shared" si="5"/>
        <v>20.234771573604064</v>
      </c>
      <c r="J49" s="126">
        <f>$P49 *(1+ $AI$13)</f>
        <v>173.48984771573603</v>
      </c>
      <c r="K49" s="124">
        <f t="shared" si="6"/>
        <v>9</v>
      </c>
      <c r="L49" s="125">
        <f t="shared" si="7"/>
        <v>11.649746192893417</v>
      </c>
      <c r="M49" s="126">
        <f>$P49 *(1+ $AI$14)</f>
        <v>183.88324873096448</v>
      </c>
      <c r="N49" s="124">
        <f t="shared" si="8"/>
        <v>15</v>
      </c>
      <c r="O49" s="125">
        <f t="shared" si="9"/>
        <v>45</v>
      </c>
      <c r="P49" s="126">
        <f t="shared" si="10"/>
        <v>189</v>
      </c>
      <c r="Q49" s="124">
        <f t="shared" si="11"/>
        <v>32</v>
      </c>
      <c r="R49" s="125">
        <f t="shared" si="12"/>
        <v>40.155456852791986</v>
      </c>
      <c r="S49" s="126">
        <f>$P49 *(1+ $AI$15)</f>
        <v>196.01554568527919</v>
      </c>
      <c r="T49" s="124">
        <f t="shared" si="13"/>
        <v>72</v>
      </c>
      <c r="U49" s="125">
        <f t="shared" si="14"/>
        <v>17.645939086294675</v>
      </c>
      <c r="V49" s="126">
        <f>$P49 *(1+ $AI$16)</f>
        <v>205.59999711275245</v>
      </c>
      <c r="W49" s="124">
        <f t="shared" si="15"/>
        <v>2</v>
      </c>
      <c r="X49" s="125">
        <f t="shared" si="16"/>
        <v>31</v>
      </c>
      <c r="Y49" s="125">
        <f t="shared" si="17"/>
        <v>18.23604060913749</v>
      </c>
      <c r="Z49" s="127">
        <f>$P49 *(1+ $AI$17)</f>
        <v>215.14956844671494</v>
      </c>
    </row>
    <row r="50" spans="1:27" x14ac:dyDescent="0.2">
      <c r="A50" s="1">
        <v>950</v>
      </c>
      <c r="B50" s="30">
        <f t="shared" si="0"/>
        <v>2</v>
      </c>
      <c r="C50" s="31">
        <f t="shared" si="1"/>
        <v>7.4975999999999914</v>
      </c>
      <c r="D50" s="32">
        <f>$P50 *(1+ $AI$11)</f>
        <v>159.37199999999999</v>
      </c>
      <c r="E50" s="30">
        <f t="shared" si="2"/>
        <v>2</v>
      </c>
      <c r="F50" s="31">
        <f t="shared" si="3"/>
        <v>48.420050761421322</v>
      </c>
      <c r="G50" s="32">
        <f>$P50 *(1+ $AI$12)</f>
        <v>168.42005076142132</v>
      </c>
      <c r="H50" s="30">
        <f t="shared" si="4"/>
        <v>4</v>
      </c>
      <c r="I50" s="31">
        <f t="shared" si="5"/>
        <v>21.611675126903549</v>
      </c>
      <c r="J50" s="32">
        <f>$P50 *(1+ $AI$13)</f>
        <v>174.40778341793569</v>
      </c>
      <c r="K50" s="104">
        <f t="shared" si="6"/>
        <v>9</v>
      </c>
      <c r="L50" s="105">
        <f t="shared" si="7"/>
        <v>14.568527918781683</v>
      </c>
      <c r="M50" s="106">
        <f>$P50 *(1+ $AI$14)</f>
        <v>184.85617597292725</v>
      </c>
      <c r="N50" s="104">
        <f t="shared" si="8"/>
        <v>15</v>
      </c>
      <c r="O50" s="105">
        <f t="shared" si="9"/>
        <v>50</v>
      </c>
      <c r="P50" s="106">
        <f t="shared" si="10"/>
        <v>190</v>
      </c>
      <c r="Q50" s="30">
        <f t="shared" si="11"/>
        <v>32</v>
      </c>
      <c r="R50" s="31">
        <f t="shared" si="12"/>
        <v>50.526649746193016</v>
      </c>
      <c r="S50" s="32">
        <f>$P50 *(1+ $AI$15)</f>
        <v>197.05266497461929</v>
      </c>
      <c r="T50" s="30">
        <f t="shared" si="13"/>
        <v>72</v>
      </c>
      <c r="U50" s="31">
        <f t="shared" si="14"/>
        <v>40.59644670050784</v>
      </c>
      <c r="V50" s="32">
        <f>$P50 *(1+ $AI$16)</f>
        <v>206.68782778530669</v>
      </c>
      <c r="W50" s="30">
        <f t="shared" si="15"/>
        <v>2</v>
      </c>
      <c r="X50" s="31">
        <f t="shared" si="16"/>
        <v>32</v>
      </c>
      <c r="Y50" s="31">
        <f t="shared" si="17"/>
        <v>6.2690355329959857</v>
      </c>
      <c r="Z50" s="33">
        <f>$P50 *(1+ $AI$17)</f>
        <v>216.28792595172402</v>
      </c>
      <c r="AA50" s="98" t="s">
        <v>84</v>
      </c>
    </row>
    <row r="51" spans="1:27" ht="15" thickBot="1" x14ac:dyDescent="0.25">
      <c r="A51" s="1">
        <v>955</v>
      </c>
      <c r="B51" s="107">
        <f t="shared" si="0"/>
        <v>2</v>
      </c>
      <c r="C51" s="108">
        <f t="shared" si="1"/>
        <v>8.1686400000000106</v>
      </c>
      <c r="D51" s="109">
        <f>$P51 *(1+ $AI$11)</f>
        <v>160.21080000000001</v>
      </c>
      <c r="E51" s="38">
        <f t="shared" si="2"/>
        <v>2</v>
      </c>
      <c r="F51" s="39">
        <f t="shared" si="3"/>
        <v>49.30647208121826</v>
      </c>
      <c r="G51" s="40">
        <f>$P51 *(1+ $AI$12)</f>
        <v>169.30647208121826</v>
      </c>
      <c r="H51" s="107">
        <f t="shared" si="4"/>
        <v>4</v>
      </c>
      <c r="I51" s="108">
        <f t="shared" si="5"/>
        <v>22.988578680203091</v>
      </c>
      <c r="J51" s="109">
        <f>$P51 *(1+ $AI$13)</f>
        <v>175.32571912013537</v>
      </c>
      <c r="K51" s="38">
        <f t="shared" si="6"/>
        <v>9</v>
      </c>
      <c r="L51" s="39">
        <f t="shared" si="7"/>
        <v>17.487309644670177</v>
      </c>
      <c r="M51" s="40">
        <f>$P51 *(1+ $AI$14)</f>
        <v>185.82910321489004</v>
      </c>
      <c r="N51" s="38">
        <f t="shared" si="8"/>
        <v>15</v>
      </c>
      <c r="O51" s="39">
        <f t="shared" si="9"/>
        <v>55</v>
      </c>
      <c r="P51" s="40">
        <f t="shared" si="10"/>
        <v>191</v>
      </c>
      <c r="Q51" s="107">
        <f t="shared" si="11"/>
        <v>33</v>
      </c>
      <c r="R51" s="108">
        <f t="shared" si="12"/>
        <v>0.8978426395938186</v>
      </c>
      <c r="S51" s="109">
        <f>$P51 *(1+ $AI$15)</f>
        <v>198.08978426395939</v>
      </c>
      <c r="T51" s="38">
        <f t="shared" si="13"/>
        <v>73</v>
      </c>
      <c r="U51" s="39">
        <f t="shared" si="14"/>
        <v>3.5469543147210061</v>
      </c>
      <c r="V51" s="40">
        <f>$P51 *(1+ $AI$16)</f>
        <v>207.77565845786094</v>
      </c>
      <c r="W51" s="38">
        <f t="shared" si="15"/>
        <v>2</v>
      </c>
      <c r="X51" s="39">
        <f t="shared" si="16"/>
        <v>32</v>
      </c>
      <c r="Y51" s="39">
        <f t="shared" si="17"/>
        <v>54.302030456852663</v>
      </c>
      <c r="Z51" s="41">
        <f>$P51 *(1+ $AI$17)</f>
        <v>217.42628345673307</v>
      </c>
      <c r="AA51" s="98" t="s">
        <v>85</v>
      </c>
    </row>
    <row r="52" spans="1:27" x14ac:dyDescent="0.2">
      <c r="A52" s="1">
        <v>960</v>
      </c>
      <c r="B52" s="91">
        <f t="shared" si="0"/>
        <v>2</v>
      </c>
      <c r="C52" s="92">
        <f t="shared" si="1"/>
        <v>8.8396800000000155</v>
      </c>
      <c r="D52" s="93">
        <f>$P52 *(1+ $AI$11)</f>
        <v>161.0496</v>
      </c>
      <c r="E52" s="91">
        <f t="shared" si="2"/>
        <v>2</v>
      </c>
      <c r="F52" s="92">
        <f t="shared" si="3"/>
        <v>50.192893401015226</v>
      </c>
      <c r="G52" s="93">
        <f>$P52 *(1+ $AI$12)</f>
        <v>170.19289340101523</v>
      </c>
      <c r="H52" s="91">
        <f t="shared" si="4"/>
        <v>4</v>
      </c>
      <c r="I52" s="92">
        <f t="shared" si="5"/>
        <v>24.365482233502576</v>
      </c>
      <c r="J52" s="93">
        <f>$P52 *(1+ $AI$13)</f>
        <v>176.24365482233503</v>
      </c>
      <c r="K52" s="91">
        <f t="shared" si="6"/>
        <v>9</v>
      </c>
      <c r="L52" s="92">
        <f t="shared" si="7"/>
        <v>20.406091370558443</v>
      </c>
      <c r="M52" s="93">
        <f>$P52 *(1+ $AI$14)</f>
        <v>186.8020304568528</v>
      </c>
      <c r="N52" s="91">
        <f>ROUNDDOWN($A52 / 60,0)</f>
        <v>16</v>
      </c>
      <c r="O52" s="92">
        <f>MOD($A52,60)</f>
        <v>0</v>
      </c>
      <c r="P52" s="93">
        <f>$A52 /5</f>
        <v>192</v>
      </c>
      <c r="Q52" s="91">
        <f t="shared" si="11"/>
        <v>33</v>
      </c>
      <c r="R52" s="92">
        <f t="shared" si="12"/>
        <v>11.269035532994849</v>
      </c>
      <c r="S52" s="93">
        <f>$P52 *(1+ $AI$15)</f>
        <v>199.12690355329948</v>
      </c>
      <c r="T52" s="91">
        <f t="shared" si="13"/>
        <v>73</v>
      </c>
      <c r="U52" s="92">
        <f t="shared" si="14"/>
        <v>26.497461928934172</v>
      </c>
      <c r="V52" s="93">
        <f>$P52 *(1+ $AI$16)</f>
        <v>208.86348913041519</v>
      </c>
      <c r="W52" s="91">
        <f t="shared" si="15"/>
        <v>2</v>
      </c>
      <c r="X52" s="92">
        <f t="shared" si="16"/>
        <v>33</v>
      </c>
      <c r="Y52" s="92">
        <f t="shared" si="17"/>
        <v>42.335025380711159</v>
      </c>
      <c r="Z52" s="94">
        <f>$P52 *(1+ $AI$17)</f>
        <v>218.56464096174216</v>
      </c>
      <c r="AA52" s="103" t="s">
        <v>48</v>
      </c>
    </row>
    <row r="53" spans="1:27" x14ac:dyDescent="0.2">
      <c r="A53" s="1">
        <v>965</v>
      </c>
      <c r="B53" s="10">
        <f t="shared" si="0"/>
        <v>2</v>
      </c>
      <c r="C53" s="11">
        <f t="shared" si="1"/>
        <v>9.5107199999999921</v>
      </c>
      <c r="D53" s="12">
        <f>$P53 *(1+ $AI$11)</f>
        <v>161.88839999999999</v>
      </c>
      <c r="E53" s="10">
        <f t="shared" si="2"/>
        <v>2</v>
      </c>
      <c r="F53" s="11">
        <f t="shared" si="3"/>
        <v>51.079314720812164</v>
      </c>
      <c r="G53" s="12">
        <f>$P53 *(1+ $AI$12)</f>
        <v>171.07931472081216</v>
      </c>
      <c r="H53" s="10">
        <f t="shared" si="4"/>
        <v>4</v>
      </c>
      <c r="I53" s="11">
        <f t="shared" si="5"/>
        <v>25.74238578680206</v>
      </c>
      <c r="J53" s="12">
        <f>$P53 *(1+ $AI$13)</f>
        <v>177.16159052453469</v>
      </c>
      <c r="K53" s="10">
        <f t="shared" si="6"/>
        <v>9</v>
      </c>
      <c r="L53" s="11">
        <f t="shared" si="7"/>
        <v>23.324873096446709</v>
      </c>
      <c r="M53" s="12">
        <f>$P53 *(1+ $AI$14)</f>
        <v>187.77495769881557</v>
      </c>
      <c r="N53" s="10">
        <f>ROUNDDOWN($A53 / 60,0)</f>
        <v>16</v>
      </c>
      <c r="O53" s="11">
        <f>MOD($A53,60)</f>
        <v>5</v>
      </c>
      <c r="P53" s="12">
        <f>$A53 /5</f>
        <v>193</v>
      </c>
      <c r="Q53" s="104">
        <f t="shared" si="11"/>
        <v>33</v>
      </c>
      <c r="R53" s="105">
        <f t="shared" si="12"/>
        <v>21.640228426396106</v>
      </c>
      <c r="S53" s="106">
        <f>$P53 *(1+ $AI$15)</f>
        <v>200.16402284263961</v>
      </c>
      <c r="T53" s="104">
        <f t="shared" si="13"/>
        <v>73</v>
      </c>
      <c r="U53" s="105">
        <f t="shared" si="14"/>
        <v>49.447969543147337</v>
      </c>
      <c r="V53" s="106">
        <f>$P53 *(1+ $AI$16)</f>
        <v>209.95131980296941</v>
      </c>
      <c r="W53" s="104">
        <f t="shared" si="15"/>
        <v>2</v>
      </c>
      <c r="X53" s="105">
        <f t="shared" si="16"/>
        <v>34</v>
      </c>
      <c r="Y53" s="105">
        <f t="shared" si="17"/>
        <v>30.368020304567835</v>
      </c>
      <c r="Z53" s="110">
        <f>$P53 *(1+ $AI$17)</f>
        <v>219.70299846675124</v>
      </c>
      <c r="AA53" s="98" t="s">
        <v>67</v>
      </c>
    </row>
    <row r="54" spans="1:27" x14ac:dyDescent="0.2">
      <c r="A54" s="1">
        <v>970</v>
      </c>
      <c r="B54" s="124">
        <f t="shared" si="0"/>
        <v>2</v>
      </c>
      <c r="C54" s="125">
        <f t="shared" si="1"/>
        <v>10.181760000000025</v>
      </c>
      <c r="D54" s="126">
        <f>$P54 *(1+ $AI$11)</f>
        <v>162.72720000000001</v>
      </c>
      <c r="E54" s="124">
        <f t="shared" si="2"/>
        <v>2</v>
      </c>
      <c r="F54" s="125">
        <f t="shared" si="3"/>
        <v>51.96573604060913</v>
      </c>
      <c r="G54" s="126">
        <f>$P54 *(1+ $AI$12)</f>
        <v>171.96573604060913</v>
      </c>
      <c r="H54" s="124">
        <f t="shared" si="4"/>
        <v>4</v>
      </c>
      <c r="I54" s="125">
        <f t="shared" si="5"/>
        <v>27.119289340101545</v>
      </c>
      <c r="J54" s="126">
        <f>$P54 *(1+ $AI$13)</f>
        <v>178.07952622673434</v>
      </c>
      <c r="K54" s="124">
        <f t="shared" si="6"/>
        <v>9</v>
      </c>
      <c r="L54" s="125">
        <f t="shared" si="7"/>
        <v>26.243654822335088</v>
      </c>
      <c r="M54" s="126">
        <f>$P54 *(1+ $AI$14)</f>
        <v>188.74788494077836</v>
      </c>
      <c r="N54" s="124">
        <f>ROUNDDOWN($A54 / 60,0)</f>
        <v>16</v>
      </c>
      <c r="O54" s="125">
        <f>MOD($A54,60)</f>
        <v>10</v>
      </c>
      <c r="P54" s="126">
        <f>$A54 /5</f>
        <v>194</v>
      </c>
      <c r="Q54" s="124">
        <f t="shared" si="11"/>
        <v>33</v>
      </c>
      <c r="R54" s="125">
        <f t="shared" si="12"/>
        <v>32.011421319797137</v>
      </c>
      <c r="S54" s="126">
        <f>$P54 *(1+ $AI$15)</f>
        <v>201.20114213197971</v>
      </c>
      <c r="T54" s="124">
        <f t="shared" si="13"/>
        <v>74</v>
      </c>
      <c r="U54" s="125">
        <f t="shared" si="14"/>
        <v>12.398477157360503</v>
      </c>
      <c r="V54" s="126">
        <f>$P54 *(1+ $AI$16)</f>
        <v>211.03915047552366</v>
      </c>
      <c r="W54" s="124">
        <f t="shared" si="15"/>
        <v>2</v>
      </c>
      <c r="X54" s="125">
        <f t="shared" si="16"/>
        <v>35</v>
      </c>
      <c r="Y54" s="125">
        <f t="shared" si="17"/>
        <v>18.401015228426331</v>
      </c>
      <c r="Z54" s="127">
        <f>$P54 *(1+ $AI$17)</f>
        <v>220.84135597176029</v>
      </c>
    </row>
    <row r="55" spans="1:27" x14ac:dyDescent="0.2">
      <c r="A55" s="1">
        <v>975</v>
      </c>
      <c r="B55" s="10">
        <f t="shared" si="0"/>
        <v>2</v>
      </c>
      <c r="C55" s="11">
        <f t="shared" si="1"/>
        <v>10.852800000000002</v>
      </c>
      <c r="D55" s="12">
        <f>$P55 *(1+ $AI$11)</f>
        <v>163.566</v>
      </c>
      <c r="E55" s="10">
        <f t="shared" si="2"/>
        <v>2</v>
      </c>
      <c r="F55" s="11">
        <f t="shared" si="3"/>
        <v>52.852157360406068</v>
      </c>
      <c r="G55" s="12">
        <f>$P55 *(1+ $AI$12)</f>
        <v>172.85215736040607</v>
      </c>
      <c r="H55" s="10">
        <f t="shared" si="4"/>
        <v>4</v>
      </c>
      <c r="I55" s="11">
        <f t="shared" si="5"/>
        <v>28.49619289340103</v>
      </c>
      <c r="J55" s="12">
        <f>$P55 *(1+ $AI$13)</f>
        <v>178.997461928934</v>
      </c>
      <c r="K55" s="104">
        <f t="shared" si="6"/>
        <v>9</v>
      </c>
      <c r="L55" s="105">
        <f t="shared" si="7"/>
        <v>29.162436548223354</v>
      </c>
      <c r="M55" s="106">
        <f>$P55 *(1+ $AI$14)</f>
        <v>189.72081218274113</v>
      </c>
      <c r="N55" s="10">
        <f>ROUNDDOWN($A55 / 60,0)</f>
        <v>16</v>
      </c>
      <c r="O55" s="11">
        <f>MOD($A55,60)</f>
        <v>15</v>
      </c>
      <c r="P55" s="12">
        <f>$A55 /5</f>
        <v>195</v>
      </c>
      <c r="Q55" s="10">
        <f t="shared" si="11"/>
        <v>33</v>
      </c>
      <c r="R55" s="11">
        <f t="shared" si="12"/>
        <v>42.38261421319794</v>
      </c>
      <c r="S55" s="12">
        <f>$P55 *(1+ $AI$15)</f>
        <v>202.23826142131981</v>
      </c>
      <c r="T55" s="10">
        <f t="shared" si="13"/>
        <v>74</v>
      </c>
      <c r="U55" s="11">
        <f t="shared" si="14"/>
        <v>35.348984771573669</v>
      </c>
      <c r="V55" s="12">
        <f>$P55 *(1+ $AI$16)</f>
        <v>212.1269811480779</v>
      </c>
      <c r="W55" s="10">
        <f t="shared" si="15"/>
        <v>2</v>
      </c>
      <c r="X55" s="11">
        <f t="shared" si="16"/>
        <v>36</v>
      </c>
      <c r="Y55" s="11">
        <f t="shared" si="17"/>
        <v>6.4340101522830082</v>
      </c>
      <c r="Z55" s="13">
        <f>$P55 *(1+ $AI$17)</f>
        <v>221.97971347676938</v>
      </c>
      <c r="AA55" s="98" t="s">
        <v>86</v>
      </c>
    </row>
    <row r="56" spans="1:27" x14ac:dyDescent="0.2">
      <c r="A56" s="1">
        <v>980</v>
      </c>
      <c r="B56" s="104">
        <f t="shared" si="0"/>
        <v>2</v>
      </c>
      <c r="C56" s="105">
        <f t="shared" si="1"/>
        <v>11.523840000000007</v>
      </c>
      <c r="D56" s="106">
        <f>$P56 *(1+ $AI$11)</f>
        <v>164.40479999999999</v>
      </c>
      <c r="E56" s="10">
        <f t="shared" si="2"/>
        <v>2</v>
      </c>
      <c r="F56" s="11">
        <f t="shared" si="3"/>
        <v>53.738578680203034</v>
      </c>
      <c r="G56" s="12">
        <f>$P56 *(1+ $AI$12)</f>
        <v>173.73857868020303</v>
      </c>
      <c r="H56" s="104">
        <f t="shared" si="4"/>
        <v>4</v>
      </c>
      <c r="I56" s="105">
        <f t="shared" si="5"/>
        <v>29.873096446700515</v>
      </c>
      <c r="J56" s="106">
        <f>$P56 *(1+ $AI$13)</f>
        <v>179.91539763113366</v>
      </c>
      <c r="K56" s="10">
        <f t="shared" si="6"/>
        <v>9</v>
      </c>
      <c r="L56" s="11">
        <f t="shared" si="7"/>
        <v>32.081218274111734</v>
      </c>
      <c r="M56" s="12">
        <f>$P56 *(1+ $AI$14)</f>
        <v>190.69373942470389</v>
      </c>
      <c r="N56" s="10">
        <f>ROUNDDOWN($A56 / 60,0)</f>
        <v>16</v>
      </c>
      <c r="O56" s="11">
        <f>MOD($A56,60)</f>
        <v>20</v>
      </c>
      <c r="P56" s="12">
        <f>$A56 /5</f>
        <v>196</v>
      </c>
      <c r="Q56" s="10">
        <f t="shared" si="11"/>
        <v>33</v>
      </c>
      <c r="R56" s="11">
        <f t="shared" si="12"/>
        <v>52.75380710659897</v>
      </c>
      <c r="S56" s="12">
        <f>$P56 *(1+ $AI$15)</f>
        <v>203.2753807106599</v>
      </c>
      <c r="T56" s="104">
        <f t="shared" si="13"/>
        <v>74</v>
      </c>
      <c r="U56" s="105">
        <f t="shared" si="14"/>
        <v>58.299492385786834</v>
      </c>
      <c r="V56" s="106">
        <f>$P56 *(1+ $AI$16)</f>
        <v>213.21481182063215</v>
      </c>
      <c r="W56" s="10">
        <f t="shared" si="15"/>
        <v>2</v>
      </c>
      <c r="X56" s="11">
        <f t="shared" si="16"/>
        <v>36</v>
      </c>
      <c r="Y56" s="11">
        <f t="shared" si="17"/>
        <v>54.467005076141504</v>
      </c>
      <c r="Z56" s="13">
        <f>$P56 *(1+ $AI$17)</f>
        <v>223.11807098177846</v>
      </c>
      <c r="AA56" s="98" t="s">
        <v>63</v>
      </c>
    </row>
    <row r="57" spans="1:27" x14ac:dyDescent="0.2">
      <c r="A57" s="1">
        <v>985</v>
      </c>
      <c r="B57" s="10">
        <f t="shared" si="0"/>
        <v>2</v>
      </c>
      <c r="C57" s="11">
        <f t="shared" si="1"/>
        <v>12.194879999999984</v>
      </c>
      <c r="D57" s="12">
        <f>$P57 *(1+ $AI$11)</f>
        <v>165.24359999999999</v>
      </c>
      <c r="E57" s="104">
        <f t="shared" si="2"/>
        <v>2</v>
      </c>
      <c r="F57" s="105">
        <f t="shared" si="3"/>
        <v>54.625</v>
      </c>
      <c r="G57" s="106">
        <f>$P57 *(1+ $AI$12)</f>
        <v>174.625</v>
      </c>
      <c r="H57" s="10">
        <f t="shared" si="4"/>
        <v>4</v>
      </c>
      <c r="I57" s="11">
        <f t="shared" si="5"/>
        <v>31.25</v>
      </c>
      <c r="J57" s="12">
        <f>$P57 *(1+ $AI$13)</f>
        <v>180.83333333333334</v>
      </c>
      <c r="K57" s="10">
        <f t="shared" si="6"/>
        <v>9</v>
      </c>
      <c r="L57" s="11">
        <f t="shared" si="7"/>
        <v>35</v>
      </c>
      <c r="M57" s="12">
        <f>$P57 *(1+ $AI$14)</f>
        <v>191.66666666666669</v>
      </c>
      <c r="N57" s="104">
        <f>ROUNDDOWN($A57 / 60,0)</f>
        <v>16</v>
      </c>
      <c r="O57" s="105">
        <f>MOD($A57,60)</f>
        <v>25</v>
      </c>
      <c r="P57" s="106">
        <f>$A57 /5</f>
        <v>197</v>
      </c>
      <c r="Q57" s="104">
        <f t="shared" si="11"/>
        <v>34</v>
      </c>
      <c r="R57" s="105">
        <f t="shared" si="12"/>
        <v>3.125</v>
      </c>
      <c r="S57" s="106">
        <f>$P57 *(1+ $AI$15)</f>
        <v>204.3125</v>
      </c>
      <c r="T57" s="10">
        <f t="shared" si="13"/>
        <v>75</v>
      </c>
      <c r="U57" s="11">
        <f t="shared" si="14"/>
        <v>21.25</v>
      </c>
      <c r="V57" s="12">
        <f>$P57 *(1+ $AI$16)</f>
        <v>214.3026424931864</v>
      </c>
      <c r="W57" s="10">
        <f t="shared" si="15"/>
        <v>2</v>
      </c>
      <c r="X57" s="11">
        <f t="shared" si="16"/>
        <v>37</v>
      </c>
      <c r="Y57" s="11">
        <f t="shared" si="17"/>
        <v>42.5</v>
      </c>
      <c r="Z57" s="13">
        <f>$P57 *(1+ $AI$17)</f>
        <v>224.25642848678751</v>
      </c>
      <c r="AA57" s="98" t="s">
        <v>87</v>
      </c>
    </row>
    <row r="58" spans="1:27" x14ac:dyDescent="0.2">
      <c r="A58" s="1">
        <v>990</v>
      </c>
      <c r="B58" s="124">
        <f t="shared" si="0"/>
        <v>2</v>
      </c>
      <c r="C58" s="125">
        <f t="shared" si="1"/>
        <v>12.865920000000017</v>
      </c>
      <c r="D58" s="126">
        <f>$P58 *(1+ $AI$11)</f>
        <v>166.08240000000001</v>
      </c>
      <c r="E58" s="124">
        <f t="shared" si="2"/>
        <v>2</v>
      </c>
      <c r="F58" s="125">
        <f t="shared" si="3"/>
        <v>55.511421319796938</v>
      </c>
      <c r="G58" s="126">
        <f>$P58 *(1+ $AI$12)</f>
        <v>175.51142131979694</v>
      </c>
      <c r="H58" s="124">
        <f t="shared" si="4"/>
        <v>4</v>
      </c>
      <c r="I58" s="125">
        <f t="shared" si="5"/>
        <v>32.626903553299485</v>
      </c>
      <c r="J58" s="126">
        <f>$P58 *(1+ $AI$13)</f>
        <v>181.751269035533</v>
      </c>
      <c r="K58" s="124">
        <f t="shared" si="6"/>
        <v>9</v>
      </c>
      <c r="L58" s="125">
        <f t="shared" si="7"/>
        <v>37.91878172588838</v>
      </c>
      <c r="M58" s="126">
        <f>$P58 *(1+ $AI$14)</f>
        <v>192.63959390862945</v>
      </c>
      <c r="N58" s="124">
        <f>ROUNDDOWN($A58 / 60,0)</f>
        <v>16</v>
      </c>
      <c r="O58" s="125">
        <f>MOD($A58,60)</f>
        <v>30</v>
      </c>
      <c r="P58" s="126">
        <f>$A58 /5</f>
        <v>198</v>
      </c>
      <c r="Q58" s="124">
        <f t="shared" si="11"/>
        <v>34</v>
      </c>
      <c r="R58" s="125">
        <f t="shared" si="12"/>
        <v>13.496192893400803</v>
      </c>
      <c r="S58" s="126">
        <f>$P58 *(1+ $AI$15)</f>
        <v>205.3496192893401</v>
      </c>
      <c r="T58" s="124">
        <f t="shared" si="13"/>
        <v>75</v>
      </c>
      <c r="U58" s="125">
        <f t="shared" si="14"/>
        <v>44.200507614213166</v>
      </c>
      <c r="V58" s="126">
        <f>$P58 *(1+ $AI$16)</f>
        <v>215.39047316574064</v>
      </c>
      <c r="W58" s="124">
        <f t="shared" si="15"/>
        <v>2</v>
      </c>
      <c r="X58" s="125">
        <f t="shared" si="16"/>
        <v>38</v>
      </c>
      <c r="Y58" s="125">
        <f t="shared" si="17"/>
        <v>30.532994923856677</v>
      </c>
      <c r="Z58" s="127">
        <f>$P58 *(1+ $AI$17)</f>
        <v>225.3947859917966</v>
      </c>
    </row>
    <row r="59" spans="1:27" x14ac:dyDescent="0.2">
      <c r="A59" s="1">
        <v>995</v>
      </c>
      <c r="B59" s="124">
        <f t="shared" si="0"/>
        <v>2</v>
      </c>
      <c r="C59" s="125">
        <f t="shared" si="1"/>
        <v>13.536959999999993</v>
      </c>
      <c r="D59" s="126">
        <f>$P59 *(1+ $AI$11)</f>
        <v>166.9212</v>
      </c>
      <c r="E59" s="124">
        <f t="shared" si="2"/>
        <v>2</v>
      </c>
      <c r="F59" s="125">
        <f t="shared" si="3"/>
        <v>56.397842639593904</v>
      </c>
      <c r="G59" s="126">
        <f>$P59 *(1+ $AI$12)</f>
        <v>176.3978426395939</v>
      </c>
      <c r="H59" s="124">
        <f t="shared" si="4"/>
        <v>4</v>
      </c>
      <c r="I59" s="125">
        <f t="shared" si="5"/>
        <v>34.00380710659897</v>
      </c>
      <c r="J59" s="126">
        <f>$P59 *(1+ $AI$13)</f>
        <v>182.66920473773266</v>
      </c>
      <c r="K59" s="124">
        <f t="shared" si="6"/>
        <v>9</v>
      </c>
      <c r="L59" s="125">
        <f t="shared" si="7"/>
        <v>40.837563451776759</v>
      </c>
      <c r="M59" s="126">
        <f>$P59 *(1+ $AI$14)</f>
        <v>193.61252115059224</v>
      </c>
      <c r="N59" s="124">
        <f>ROUNDDOWN($A59 / 60,0)</f>
        <v>16</v>
      </c>
      <c r="O59" s="125">
        <f>MOD($A59,60)</f>
        <v>35</v>
      </c>
      <c r="P59" s="126">
        <f>$A59 /5</f>
        <v>199</v>
      </c>
      <c r="Q59" s="124">
        <f t="shared" si="11"/>
        <v>34</v>
      </c>
      <c r="R59" s="125">
        <f t="shared" si="12"/>
        <v>23.86738578680206</v>
      </c>
      <c r="S59" s="126">
        <f>$P59 *(1+ $AI$15)</f>
        <v>206.38673857868022</v>
      </c>
      <c r="T59" s="124">
        <f t="shared" si="13"/>
        <v>76</v>
      </c>
      <c r="U59" s="125">
        <f t="shared" si="14"/>
        <v>7.1510152284263313</v>
      </c>
      <c r="V59" s="126">
        <f>$P59 *(1+ $AI$16)</f>
        <v>216.47830383829489</v>
      </c>
      <c r="W59" s="124">
        <f t="shared" si="15"/>
        <v>2</v>
      </c>
      <c r="X59" s="125">
        <f t="shared" si="16"/>
        <v>39</v>
      </c>
      <c r="Y59" s="125">
        <f t="shared" si="17"/>
        <v>18.565989847715173</v>
      </c>
      <c r="Z59" s="127">
        <f>$P59 *(1+ $AI$17)</f>
        <v>226.53314349680568</v>
      </c>
    </row>
    <row r="60" spans="1:27" x14ac:dyDescent="0.2">
      <c r="A60" s="1">
        <v>1000</v>
      </c>
      <c r="B60" s="10">
        <f t="shared" si="0"/>
        <v>2</v>
      </c>
      <c r="C60" s="11">
        <f t="shared" si="1"/>
        <v>14.207999999999998</v>
      </c>
      <c r="D60" s="12">
        <f>$P60 *(1+ $AI$11)</f>
        <v>167.76</v>
      </c>
      <c r="E60" s="10">
        <f t="shared" si="2"/>
        <v>2</v>
      </c>
      <c r="F60" s="11">
        <f t="shared" si="3"/>
        <v>57.284263959390842</v>
      </c>
      <c r="G60" s="12">
        <f>$P60 *(1+ $AI$12)</f>
        <v>177.28426395939084</v>
      </c>
      <c r="H60" s="10">
        <f t="shared" si="4"/>
        <v>4</v>
      </c>
      <c r="I60" s="11">
        <f t="shared" si="5"/>
        <v>35.380710659898455</v>
      </c>
      <c r="J60" s="12">
        <f>$P60 *(1+ $AI$13)</f>
        <v>183.58714043993231</v>
      </c>
      <c r="K60" s="104">
        <f t="shared" si="6"/>
        <v>9</v>
      </c>
      <c r="L60" s="105">
        <f t="shared" si="7"/>
        <v>43.756345177665025</v>
      </c>
      <c r="M60" s="106">
        <f>$P60 *(1+ $AI$14)</f>
        <v>194.58544839255501</v>
      </c>
      <c r="N60" s="104">
        <f>ROUNDDOWN($A60 / 60,0)</f>
        <v>16</v>
      </c>
      <c r="O60" s="105">
        <f>MOD($A60,60)</f>
        <v>40</v>
      </c>
      <c r="P60" s="106">
        <f>$A60 /5</f>
        <v>200</v>
      </c>
      <c r="Q60" s="10">
        <f t="shared" si="11"/>
        <v>34</v>
      </c>
      <c r="R60" s="11">
        <f t="shared" si="12"/>
        <v>34.238578680203318</v>
      </c>
      <c r="S60" s="12">
        <f>$P60 *(1+ $AI$15)</f>
        <v>207.42385786802032</v>
      </c>
      <c r="T60" s="10">
        <f t="shared" si="13"/>
        <v>76</v>
      </c>
      <c r="U60" s="11">
        <f t="shared" si="14"/>
        <v>30.101522842639497</v>
      </c>
      <c r="V60" s="12">
        <f>$P60 *(1+ $AI$16)</f>
        <v>217.56613451084914</v>
      </c>
      <c r="W60" s="104">
        <f t="shared" si="15"/>
        <v>2</v>
      </c>
      <c r="X60" s="105">
        <f t="shared" si="16"/>
        <v>40</v>
      </c>
      <c r="Y60" s="105">
        <f t="shared" si="17"/>
        <v>6.5989847715736687</v>
      </c>
      <c r="Z60" s="110">
        <f>$P60 *(1+ $AI$17)</f>
        <v>227.67150100181476</v>
      </c>
      <c r="AA60" s="98" t="s">
        <v>66</v>
      </c>
    </row>
    <row r="61" spans="1:27" x14ac:dyDescent="0.2">
      <c r="A61" s="1">
        <v>1005</v>
      </c>
      <c r="B61" s="10">
        <f t="shared" si="0"/>
        <v>2</v>
      </c>
      <c r="C61" s="11">
        <f t="shared" si="1"/>
        <v>14.879040000000003</v>
      </c>
      <c r="D61" s="12">
        <f>$P61 *(1+ $AI$11)</f>
        <v>168.59880000000001</v>
      </c>
      <c r="E61" s="10">
        <f t="shared" si="2"/>
        <v>2</v>
      </c>
      <c r="F61" s="11">
        <f t="shared" si="3"/>
        <v>58.170685279187808</v>
      </c>
      <c r="G61" s="12">
        <f>$P61 *(1+ $AI$12)</f>
        <v>178.17068527918781</v>
      </c>
      <c r="H61" s="104">
        <f t="shared" si="4"/>
        <v>4</v>
      </c>
      <c r="I61" s="105">
        <f t="shared" si="5"/>
        <v>36.75761421319794</v>
      </c>
      <c r="J61" s="106">
        <f>$P61 *(1+ $AI$13)</f>
        <v>184.50507614213197</v>
      </c>
      <c r="K61" s="10">
        <f t="shared" si="6"/>
        <v>9</v>
      </c>
      <c r="L61" s="11">
        <f t="shared" si="7"/>
        <v>46.675126903553291</v>
      </c>
      <c r="M61" s="12">
        <f>$P61 *(1+ $AI$14)</f>
        <v>195.55837563451777</v>
      </c>
      <c r="N61" s="10">
        <f>ROUNDDOWN($A61 / 60,0)</f>
        <v>16</v>
      </c>
      <c r="O61" s="11">
        <f>MOD($A61,60)</f>
        <v>45</v>
      </c>
      <c r="P61" s="12">
        <f>$A61 /5</f>
        <v>201</v>
      </c>
      <c r="Q61" s="10">
        <f t="shared" si="11"/>
        <v>34</v>
      </c>
      <c r="R61" s="11">
        <f t="shared" si="12"/>
        <v>44.609771573604121</v>
      </c>
      <c r="S61" s="12">
        <f>$P61 *(1+ $AI$15)</f>
        <v>208.46097715736042</v>
      </c>
      <c r="T61" s="10">
        <f t="shared" si="13"/>
        <v>76</v>
      </c>
      <c r="U61" s="11">
        <f t="shared" si="14"/>
        <v>53.052030456852663</v>
      </c>
      <c r="V61" s="12">
        <f>$P61 *(1+ $AI$16)</f>
        <v>218.65396518340339</v>
      </c>
      <c r="W61" s="10">
        <f t="shared" si="15"/>
        <v>2</v>
      </c>
      <c r="X61" s="11">
        <f t="shared" si="16"/>
        <v>40</v>
      </c>
      <c r="Y61" s="11">
        <f t="shared" si="17"/>
        <v>54.631979695430346</v>
      </c>
      <c r="Z61" s="13">
        <f>$P61 *(1+ $AI$17)</f>
        <v>228.80985850682382</v>
      </c>
    </row>
    <row r="62" spans="1:27" x14ac:dyDescent="0.2">
      <c r="A62" s="1">
        <v>1010</v>
      </c>
      <c r="B62" s="10">
        <f t="shared" si="0"/>
        <v>2</v>
      </c>
      <c r="C62" s="11">
        <f t="shared" si="1"/>
        <v>15.550080000000008</v>
      </c>
      <c r="D62" s="12">
        <f>$P62 *(1+ $AI$11)</f>
        <v>169.4376</v>
      </c>
      <c r="E62" s="10">
        <f t="shared" si="2"/>
        <v>2</v>
      </c>
      <c r="F62" s="11">
        <f t="shared" si="3"/>
        <v>59.057106598984774</v>
      </c>
      <c r="G62" s="12">
        <f>$P62 *(1+ $AI$12)</f>
        <v>179.05710659898477</v>
      </c>
      <c r="H62" s="10">
        <f t="shared" si="4"/>
        <v>4</v>
      </c>
      <c r="I62" s="11">
        <f t="shared" si="5"/>
        <v>38.134517766497481</v>
      </c>
      <c r="J62" s="12">
        <f>$P62 *(1+ $AI$13)</f>
        <v>185.42301184433165</v>
      </c>
      <c r="K62" s="10">
        <f t="shared" si="6"/>
        <v>9</v>
      </c>
      <c r="L62" s="11">
        <f t="shared" si="7"/>
        <v>49.593908629441671</v>
      </c>
      <c r="M62" s="12">
        <f>$P62 *(1+ $AI$14)</f>
        <v>196.53130287648057</v>
      </c>
      <c r="N62" s="10">
        <f>ROUNDDOWN($A62 / 60,0)</f>
        <v>16</v>
      </c>
      <c r="O62" s="11">
        <f>MOD($A62,60)</f>
        <v>50</v>
      </c>
      <c r="P62" s="12">
        <f>$A62 /5</f>
        <v>202</v>
      </c>
      <c r="Q62" s="104">
        <f t="shared" si="11"/>
        <v>34</v>
      </c>
      <c r="R62" s="105">
        <f t="shared" si="12"/>
        <v>54.980964467004924</v>
      </c>
      <c r="S62" s="106">
        <f>$P62 *(1+ $AI$15)</f>
        <v>209.49809644670052</v>
      </c>
      <c r="T62" s="104">
        <f t="shared" si="13"/>
        <v>77</v>
      </c>
      <c r="U62" s="105">
        <f t="shared" si="14"/>
        <v>16.002538071065828</v>
      </c>
      <c r="V62" s="106">
        <f>$P62 *(1+ $AI$16)</f>
        <v>219.74179585595763</v>
      </c>
      <c r="W62" s="10">
        <f t="shared" si="15"/>
        <v>2</v>
      </c>
      <c r="X62" s="11">
        <f t="shared" si="16"/>
        <v>41</v>
      </c>
      <c r="Y62" s="11">
        <f t="shared" si="17"/>
        <v>42.664974619288841</v>
      </c>
      <c r="Z62" s="13">
        <f>$P62 *(1+ $AI$17)</f>
        <v>229.9482160118329</v>
      </c>
      <c r="AA62" s="98" t="s">
        <v>88</v>
      </c>
    </row>
    <row r="63" spans="1:27" ht="15" thickBot="1" x14ac:dyDescent="0.25">
      <c r="A63" s="1">
        <v>1015</v>
      </c>
      <c r="B63" s="82">
        <f t="shared" si="0"/>
        <v>2</v>
      </c>
      <c r="C63" s="83">
        <f t="shared" si="1"/>
        <v>16.221120000000013</v>
      </c>
      <c r="D63" s="84">
        <f>$P63 *(1+ $AI$11)</f>
        <v>170.2764</v>
      </c>
      <c r="E63" s="82">
        <f t="shared" si="2"/>
        <v>2</v>
      </c>
      <c r="F63" s="83">
        <f t="shared" si="3"/>
        <v>59.943527918781712</v>
      </c>
      <c r="G63" s="84">
        <f>$P63 *(1+ $AI$12)</f>
        <v>179.94352791878171</v>
      </c>
      <c r="H63" s="82">
        <f t="shared" si="4"/>
        <v>4</v>
      </c>
      <c r="I63" s="83">
        <f t="shared" si="5"/>
        <v>39.511421319796966</v>
      </c>
      <c r="J63" s="84">
        <f>$P63 *(1+ $AI$13)</f>
        <v>186.34094754653131</v>
      </c>
      <c r="K63" s="82">
        <f t="shared" si="6"/>
        <v>9</v>
      </c>
      <c r="L63" s="83">
        <f t="shared" si="7"/>
        <v>52.512690355330051</v>
      </c>
      <c r="M63" s="84">
        <f>$P63 *(1+ $AI$14)</f>
        <v>197.50423011844333</v>
      </c>
      <c r="N63" s="82">
        <f>ROUNDDOWN($A63 / 60,0)</f>
        <v>16</v>
      </c>
      <c r="O63" s="83">
        <f>MOD($A63,60)</f>
        <v>55</v>
      </c>
      <c r="P63" s="84">
        <f>$A63 /5</f>
        <v>203</v>
      </c>
      <c r="Q63" s="82">
        <f t="shared" si="11"/>
        <v>35</v>
      </c>
      <c r="R63" s="83">
        <f t="shared" si="12"/>
        <v>5.3521573604061814</v>
      </c>
      <c r="S63" s="84">
        <f>$P63 *(1+ $AI$15)</f>
        <v>210.53521573604061</v>
      </c>
      <c r="T63" s="82">
        <f t="shared" si="13"/>
        <v>77</v>
      </c>
      <c r="U63" s="83">
        <f t="shared" si="14"/>
        <v>38.953045685278994</v>
      </c>
      <c r="V63" s="84">
        <f>$P63 *(1+ $AI$16)</f>
        <v>220.82962652851188</v>
      </c>
      <c r="W63" s="82">
        <f t="shared" si="15"/>
        <v>2</v>
      </c>
      <c r="X63" s="83">
        <f t="shared" si="16"/>
        <v>42</v>
      </c>
      <c r="Y63" s="83">
        <f t="shared" si="17"/>
        <v>30.697969543147337</v>
      </c>
      <c r="Z63" s="85">
        <f>$P63 *(1+ $AI$17)</f>
        <v>231.08657351684198</v>
      </c>
      <c r="AA63" s="103" t="s">
        <v>37</v>
      </c>
    </row>
    <row r="64" spans="1:27" x14ac:dyDescent="0.2">
      <c r="A64" s="1">
        <v>1020</v>
      </c>
      <c r="B64" s="22">
        <f t="shared" si="0"/>
        <v>2</v>
      </c>
      <c r="C64" s="23">
        <f t="shared" si="1"/>
        <v>16.89215999999999</v>
      </c>
      <c r="D64" s="24">
        <f>$P64 *(1+ $AI$11)</f>
        <v>171.11519999999999</v>
      </c>
      <c r="E64" s="22">
        <f t="shared" si="2"/>
        <v>3</v>
      </c>
      <c r="F64" s="23">
        <f t="shared" si="3"/>
        <v>0.82994923857867775</v>
      </c>
      <c r="G64" s="24">
        <f>$P64 *(1+ $AI$12)</f>
        <v>180.82994923857868</v>
      </c>
      <c r="H64" s="22">
        <f t="shared" si="4"/>
        <v>4</v>
      </c>
      <c r="I64" s="23">
        <f t="shared" si="5"/>
        <v>40.888324873096451</v>
      </c>
      <c r="J64" s="24">
        <f>$P64 *(1+ $AI$13)</f>
        <v>187.25888324873097</v>
      </c>
      <c r="K64" s="22">
        <f t="shared" si="6"/>
        <v>9</v>
      </c>
      <c r="L64" s="23">
        <f t="shared" si="7"/>
        <v>55.431472081218317</v>
      </c>
      <c r="M64" s="24">
        <f>$P64 *(1+ $AI$14)</f>
        <v>198.4771573604061</v>
      </c>
      <c r="N64" s="22">
        <f>ROUNDDOWN($A64 / 60,0)</f>
        <v>17</v>
      </c>
      <c r="O64" s="23">
        <f>MOD($A64,60)</f>
        <v>0</v>
      </c>
      <c r="P64" s="24">
        <f>$A64 /5</f>
        <v>204</v>
      </c>
      <c r="Q64" s="22">
        <f t="shared" si="11"/>
        <v>35</v>
      </c>
      <c r="R64" s="23">
        <f t="shared" si="12"/>
        <v>15.723350253806984</v>
      </c>
      <c r="S64" s="24">
        <f>$P64 *(1+ $AI$15)</f>
        <v>211.57233502538071</v>
      </c>
      <c r="T64" s="22">
        <f t="shared" si="13"/>
        <v>78</v>
      </c>
      <c r="U64" s="23">
        <f t="shared" si="14"/>
        <v>1.9035532994930691</v>
      </c>
      <c r="V64" s="24">
        <f>$P64 *(1+ $AI$16)</f>
        <v>221.91745720106613</v>
      </c>
      <c r="W64" s="22">
        <f t="shared" si="15"/>
        <v>2</v>
      </c>
      <c r="X64" s="23">
        <f t="shared" si="16"/>
        <v>43</v>
      </c>
      <c r="Y64" s="23">
        <f t="shared" si="17"/>
        <v>18.730964467004014</v>
      </c>
      <c r="Z64" s="25">
        <f>$P64 *(1+ $AI$17)</f>
        <v>232.22493102185103</v>
      </c>
      <c r="AA64" s="98" t="s">
        <v>89</v>
      </c>
    </row>
    <row r="65" spans="1:27" x14ac:dyDescent="0.2">
      <c r="A65" s="1">
        <v>1025</v>
      </c>
      <c r="B65" s="30">
        <f t="shared" si="0"/>
        <v>2</v>
      </c>
      <c r="C65" s="31">
        <f t="shared" si="1"/>
        <v>17.563200000000023</v>
      </c>
      <c r="D65" s="32">
        <f>$P65 *(1+ $AI$11)</f>
        <v>171.95400000000001</v>
      </c>
      <c r="E65" s="30">
        <f t="shared" si="2"/>
        <v>3</v>
      </c>
      <c r="F65" s="31">
        <f t="shared" si="3"/>
        <v>1.7163705583756155</v>
      </c>
      <c r="G65" s="32">
        <f>$P65 *(1+ $AI$12)</f>
        <v>181.71637055837562</v>
      </c>
      <c r="H65" s="30">
        <f t="shared" si="4"/>
        <v>4</v>
      </c>
      <c r="I65" s="31">
        <f t="shared" si="5"/>
        <v>42.265228426395936</v>
      </c>
      <c r="J65" s="32">
        <f>$P65 *(1+ $AI$13)</f>
        <v>188.17681895093062</v>
      </c>
      <c r="K65" s="30">
        <f t="shared" si="6"/>
        <v>9</v>
      </c>
      <c r="L65" s="31">
        <f t="shared" si="7"/>
        <v>58.350253807106697</v>
      </c>
      <c r="M65" s="32">
        <f>$P65 *(1+ $AI$14)</f>
        <v>199.45008460236889</v>
      </c>
      <c r="N65" s="104">
        <f>ROUNDDOWN($A65 / 60,0)</f>
        <v>17</v>
      </c>
      <c r="O65" s="105">
        <f>MOD($A65,60)</f>
        <v>5</v>
      </c>
      <c r="P65" s="106">
        <f>$A65 /5</f>
        <v>205</v>
      </c>
      <c r="Q65" s="30">
        <f t="shared" si="11"/>
        <v>35</v>
      </c>
      <c r="R65" s="31">
        <f t="shared" si="12"/>
        <v>26.094543147208242</v>
      </c>
      <c r="S65" s="32">
        <f>$P65 *(1+ $AI$15)</f>
        <v>212.60945431472081</v>
      </c>
      <c r="T65" s="30">
        <f t="shared" si="13"/>
        <v>78</v>
      </c>
      <c r="U65" s="31">
        <f t="shared" si="14"/>
        <v>24.854060913706235</v>
      </c>
      <c r="V65" s="32">
        <f>$P65 *(1+ $AI$16)</f>
        <v>223.00528787362038</v>
      </c>
      <c r="W65" s="30">
        <f t="shared" si="15"/>
        <v>2</v>
      </c>
      <c r="X65" s="31">
        <f t="shared" si="16"/>
        <v>44</v>
      </c>
      <c r="Y65" s="31">
        <f t="shared" si="17"/>
        <v>6.7639593908625102</v>
      </c>
      <c r="Z65" s="33">
        <f>$P65 *(1+ $AI$17)</f>
        <v>233.36328852686012</v>
      </c>
      <c r="AA65" s="98" t="s">
        <v>90</v>
      </c>
    </row>
    <row r="66" spans="1:27" x14ac:dyDescent="0.2">
      <c r="A66" s="1">
        <v>1030</v>
      </c>
      <c r="B66" s="30">
        <f t="shared" si="0"/>
        <v>2</v>
      </c>
      <c r="C66" s="31">
        <f t="shared" si="1"/>
        <v>18.23424</v>
      </c>
      <c r="D66" s="32">
        <f>$P66 *(1+ $AI$11)</f>
        <v>172.7928</v>
      </c>
      <c r="E66" s="30">
        <f t="shared" si="2"/>
        <v>3</v>
      </c>
      <c r="F66" s="31">
        <f t="shared" si="3"/>
        <v>2.6027918781725816</v>
      </c>
      <c r="G66" s="32">
        <f>$P66 *(1+ $AI$12)</f>
        <v>182.60279187817258</v>
      </c>
      <c r="H66" s="30">
        <f t="shared" si="4"/>
        <v>4</v>
      </c>
      <c r="I66" s="31">
        <f t="shared" si="5"/>
        <v>43.642131979695421</v>
      </c>
      <c r="J66" s="32">
        <f>$P66 *(1+ $AI$13)</f>
        <v>189.09475465313028</v>
      </c>
      <c r="K66" s="104">
        <f t="shared" si="6"/>
        <v>10</v>
      </c>
      <c r="L66" s="105">
        <f t="shared" si="7"/>
        <v>1.2690355329949625</v>
      </c>
      <c r="M66" s="106">
        <f>$P66 *(1+ $AI$14)</f>
        <v>200.42301184433165</v>
      </c>
      <c r="N66" s="30">
        <f>ROUNDDOWN($A66 / 60,0)</f>
        <v>17</v>
      </c>
      <c r="O66" s="31">
        <f>MOD($A66,60)</f>
        <v>10</v>
      </c>
      <c r="P66" s="32">
        <f>$A66 /5</f>
        <v>206</v>
      </c>
      <c r="Q66" s="30">
        <f t="shared" si="11"/>
        <v>35</v>
      </c>
      <c r="R66" s="31">
        <f t="shared" si="12"/>
        <v>36.465736040609499</v>
      </c>
      <c r="S66" s="32">
        <f>$P66 *(1+ $AI$15)</f>
        <v>213.64657360406093</v>
      </c>
      <c r="T66" s="30">
        <f t="shared" si="13"/>
        <v>78</v>
      </c>
      <c r="U66" s="31">
        <f t="shared" si="14"/>
        <v>47.8045685279194</v>
      </c>
      <c r="V66" s="32">
        <f>$P66 *(1+ $AI$16)</f>
        <v>224.09311854617462</v>
      </c>
      <c r="W66" s="104">
        <f t="shared" si="15"/>
        <v>2</v>
      </c>
      <c r="X66" s="105">
        <f t="shared" si="16"/>
        <v>44</v>
      </c>
      <c r="Y66" s="105">
        <f t="shared" si="17"/>
        <v>54.796954314721006</v>
      </c>
      <c r="Z66" s="110">
        <f>$P66 *(1+ $AI$17)</f>
        <v>234.5016460318692</v>
      </c>
      <c r="AA66" s="98" t="s">
        <v>65</v>
      </c>
    </row>
    <row r="67" spans="1:27" x14ac:dyDescent="0.2">
      <c r="A67" s="1">
        <v>1035</v>
      </c>
      <c r="B67" s="30">
        <f t="shared" si="0"/>
        <v>2</v>
      </c>
      <c r="C67" s="31">
        <f t="shared" si="1"/>
        <v>18.905280000000005</v>
      </c>
      <c r="D67" s="32">
        <f>$P67 *(1+ $AI$11)</f>
        <v>173.63159999999999</v>
      </c>
      <c r="E67" s="30">
        <f t="shared" si="2"/>
        <v>3</v>
      </c>
      <c r="F67" s="31">
        <f t="shared" si="3"/>
        <v>3.4892131979695193</v>
      </c>
      <c r="G67" s="32">
        <f>$P67 *(1+ $AI$12)</f>
        <v>183.48921319796952</v>
      </c>
      <c r="H67" s="104">
        <f t="shared" si="4"/>
        <v>4</v>
      </c>
      <c r="I67" s="105">
        <f t="shared" si="5"/>
        <v>45.019035532994906</v>
      </c>
      <c r="J67" s="106">
        <f>$P67 *(1+ $AI$13)</f>
        <v>190.01269035532994</v>
      </c>
      <c r="K67" s="30">
        <f t="shared" si="6"/>
        <v>10</v>
      </c>
      <c r="L67" s="31">
        <f t="shared" si="7"/>
        <v>4.1878172588832285</v>
      </c>
      <c r="M67" s="32">
        <f>$P67 *(1+ $AI$14)</f>
        <v>201.39593908629442</v>
      </c>
      <c r="N67" s="30">
        <f>ROUNDDOWN($A67 / 60,0)</f>
        <v>17</v>
      </c>
      <c r="O67" s="31">
        <f>MOD($A67,60)</f>
        <v>15</v>
      </c>
      <c r="P67" s="32">
        <f>$A67 /5</f>
        <v>207</v>
      </c>
      <c r="Q67" s="30">
        <f t="shared" si="11"/>
        <v>35</v>
      </c>
      <c r="R67" s="31">
        <f t="shared" si="12"/>
        <v>46.836928934010302</v>
      </c>
      <c r="S67" s="32">
        <f>$P67 *(1+ $AI$15)</f>
        <v>214.68369289340103</v>
      </c>
      <c r="T67" s="30">
        <f t="shared" si="13"/>
        <v>79</v>
      </c>
      <c r="U67" s="31">
        <f t="shared" si="14"/>
        <v>10.755076142132566</v>
      </c>
      <c r="V67" s="32">
        <f>$P67 *(1+ $AI$16)</f>
        <v>225.18094921872887</v>
      </c>
      <c r="W67" s="30">
        <f t="shared" si="15"/>
        <v>2</v>
      </c>
      <c r="X67" s="31">
        <f t="shared" si="16"/>
        <v>45</v>
      </c>
      <c r="Y67" s="31">
        <f t="shared" si="17"/>
        <v>42.829949238577683</v>
      </c>
      <c r="Z67" s="33">
        <f>$P67 *(1+ $AI$17)</f>
        <v>235.64000353687825</v>
      </c>
      <c r="AA67" s="98" t="s">
        <v>91</v>
      </c>
    </row>
    <row r="68" spans="1:27" x14ac:dyDescent="0.2">
      <c r="A68" s="1">
        <v>1040</v>
      </c>
      <c r="B68" s="104">
        <f t="shared" ref="B68:B131" si="36">ROUNDDOWN(D68*0.8/60,0)</f>
        <v>2</v>
      </c>
      <c r="C68" s="105">
        <f t="shared" ref="C68:C131" si="37">MOD(D68*0.8,60)</f>
        <v>19.576319999999981</v>
      </c>
      <c r="D68" s="106">
        <f>$P68 *(1+ $AI$11)</f>
        <v>174.47039999999998</v>
      </c>
      <c r="E68" s="30">
        <f t="shared" si="2"/>
        <v>3</v>
      </c>
      <c r="F68" s="31">
        <f t="shared" si="3"/>
        <v>4.3756345177664855</v>
      </c>
      <c r="G68" s="32">
        <f>$P68 *(1+ $AI$12)</f>
        <v>184.37563451776649</v>
      </c>
      <c r="H68" s="30">
        <f t="shared" si="4"/>
        <v>4</v>
      </c>
      <c r="I68" s="31">
        <f t="shared" si="5"/>
        <v>46.395939086294447</v>
      </c>
      <c r="J68" s="32">
        <f>$P68 *(1+ $AI$13)</f>
        <v>190.93062605752962</v>
      </c>
      <c r="K68" s="30">
        <f t="shared" si="6"/>
        <v>10</v>
      </c>
      <c r="L68" s="31">
        <f t="shared" si="7"/>
        <v>7.1065989847716082</v>
      </c>
      <c r="M68" s="32">
        <f>$P68 *(1+ $AI$14)</f>
        <v>202.36886632825721</v>
      </c>
      <c r="N68" s="30">
        <f>ROUNDDOWN($A68 / 60,0)</f>
        <v>17</v>
      </c>
      <c r="O68" s="31">
        <f>MOD($A68,60)</f>
        <v>20</v>
      </c>
      <c r="P68" s="32">
        <f>$A68 /5</f>
        <v>208</v>
      </c>
      <c r="Q68" s="104">
        <f t="shared" si="11"/>
        <v>35</v>
      </c>
      <c r="R68" s="105">
        <f t="shared" si="12"/>
        <v>57.208121827411105</v>
      </c>
      <c r="S68" s="106">
        <f>$P68 *(1+ $AI$15)</f>
        <v>215.72081218274113</v>
      </c>
      <c r="T68" s="30">
        <f t="shared" si="13"/>
        <v>79</v>
      </c>
      <c r="U68" s="31">
        <f t="shared" si="14"/>
        <v>33.705583756345732</v>
      </c>
      <c r="V68" s="32">
        <f>$P68 *(1+ $AI$16)</f>
        <v>226.26877989128312</v>
      </c>
      <c r="W68" s="30">
        <f t="shared" si="15"/>
        <v>2</v>
      </c>
      <c r="X68" s="31">
        <f t="shared" si="16"/>
        <v>46</v>
      </c>
      <c r="Y68" s="31">
        <f t="shared" si="17"/>
        <v>30.862944162436179</v>
      </c>
      <c r="Z68" s="33">
        <f>$P68 *(1+ $AI$17)</f>
        <v>236.77836104188734</v>
      </c>
      <c r="AA68" s="98" t="s">
        <v>92</v>
      </c>
    </row>
    <row r="69" spans="1:27" x14ac:dyDescent="0.2">
      <c r="A69" s="1">
        <v>1045</v>
      </c>
      <c r="B69" s="104">
        <f t="shared" si="36"/>
        <v>2</v>
      </c>
      <c r="C69" s="105">
        <f t="shared" si="37"/>
        <v>20.247360000000015</v>
      </c>
      <c r="D69" s="106">
        <f>$P69 *(1+ $AI$11)</f>
        <v>175.3092</v>
      </c>
      <c r="E69" s="104">
        <f t="shared" ref="E69:E132" si="38">ROUNDDOWN(G69*1/60,0)</f>
        <v>3</v>
      </c>
      <c r="F69" s="105">
        <f t="shared" ref="F69:F132" si="39">MOD(G69*1,60)</f>
        <v>5.2620558375634516</v>
      </c>
      <c r="G69" s="106">
        <f>$P69 *(1+ $AI$12)</f>
        <v>185.26205583756345</v>
      </c>
      <c r="H69" s="30">
        <f t="shared" ref="H69:H132" si="40">ROUNDDOWN(J69*1.5/60,0)</f>
        <v>4</v>
      </c>
      <c r="I69" s="31">
        <f t="shared" ref="I69:I132" si="41">MOD(J69*1.5,60)</f>
        <v>47.772842639593932</v>
      </c>
      <c r="J69" s="32">
        <f>$P69 *(1+ $AI$13)</f>
        <v>191.84856175972928</v>
      </c>
      <c r="K69" s="30">
        <f t="shared" ref="K69:K132" si="42">ROUNDDOWN(M69*3/60,0)</f>
        <v>10</v>
      </c>
      <c r="L69" s="31">
        <f t="shared" ref="L69:L132" si="43">MOD(M69*3,60)</f>
        <v>10.025380710659874</v>
      </c>
      <c r="M69" s="32">
        <f>$P69 *(1+ $AI$14)</f>
        <v>203.34179357021998</v>
      </c>
      <c r="N69" s="30">
        <f t="shared" ref="N69:N132" si="44">ROUNDDOWN($A69 / 60,0)</f>
        <v>17</v>
      </c>
      <c r="O69" s="31">
        <f t="shared" ref="O69:O132" si="45">MOD($A69,60)</f>
        <v>25</v>
      </c>
      <c r="P69" s="32">
        <f t="shared" ref="P69:P132" si="46">$A69 /5</f>
        <v>209</v>
      </c>
      <c r="Q69" s="30">
        <f t="shared" ref="Q69:Q132" si="47">ROUNDDOWN(S69*10/60,0)</f>
        <v>36</v>
      </c>
      <c r="R69" s="31">
        <f t="shared" ref="R69:R132" si="48">MOD(S69*10,60)</f>
        <v>7.5793147208123628</v>
      </c>
      <c r="S69" s="32">
        <f>$P69 *(1+ $AI$15)</f>
        <v>216.75793147208122</v>
      </c>
      <c r="T69" s="104">
        <f t="shared" ref="T69:T132" si="49">ROUNDDOWN(V69*21.0975/60,0)</f>
        <v>79</v>
      </c>
      <c r="U69" s="105">
        <f t="shared" ref="U69:U132" si="50">MOD(V69*21.0975,60)</f>
        <v>56.656091370558897</v>
      </c>
      <c r="V69" s="106">
        <f>$P69 *(1+ $AI$16)</f>
        <v>227.35661056383736</v>
      </c>
      <c r="W69" s="30">
        <f t="shared" ref="W69:W132" si="51">ROUNDDOWN(Z69*42.195/3600,0)</f>
        <v>2</v>
      </c>
      <c r="X69" s="31">
        <f t="shared" ref="X69:X132" si="52">ROUNDDOWN((Z69*42.195 - W69*3600)/60,0)</f>
        <v>47</v>
      </c>
      <c r="Y69" s="31">
        <f t="shared" ref="Y69:Y132" si="53">MOD(Z69*42.195,60)</f>
        <v>18.895939086294675</v>
      </c>
      <c r="Z69" s="33">
        <f>$P69 *(1+ $AI$17)</f>
        <v>237.91671854689642</v>
      </c>
      <c r="AA69" s="98" t="s">
        <v>93</v>
      </c>
    </row>
    <row r="70" spans="1:27" x14ac:dyDescent="0.2">
      <c r="A70" s="1">
        <v>1050</v>
      </c>
      <c r="B70" s="26">
        <f t="shared" si="36"/>
        <v>2</v>
      </c>
      <c r="C70" s="27">
        <f t="shared" si="37"/>
        <v>20.918399999999991</v>
      </c>
      <c r="D70" s="28">
        <f>$P70 *(1+ $AI$11)</f>
        <v>176.148</v>
      </c>
      <c r="E70" s="26">
        <f t="shared" si="38"/>
        <v>3</v>
      </c>
      <c r="F70" s="27">
        <f t="shared" si="39"/>
        <v>6.1484771573603894</v>
      </c>
      <c r="G70" s="28">
        <f>$P70 *(1+ $AI$12)</f>
        <v>186.14847715736039</v>
      </c>
      <c r="H70" s="26">
        <f t="shared" si="40"/>
        <v>4</v>
      </c>
      <c r="I70" s="27">
        <f t="shared" si="41"/>
        <v>49.149746192893417</v>
      </c>
      <c r="J70" s="28">
        <f>$P70 *(1+ $AI$13)</f>
        <v>192.76649746192894</v>
      </c>
      <c r="K70" s="26">
        <f t="shared" si="42"/>
        <v>10</v>
      </c>
      <c r="L70" s="27">
        <f t="shared" si="43"/>
        <v>12.944162436548254</v>
      </c>
      <c r="M70" s="28">
        <f>$P70 *(1+ $AI$14)</f>
        <v>204.31472081218274</v>
      </c>
      <c r="N70" s="26">
        <f t="shared" si="44"/>
        <v>17</v>
      </c>
      <c r="O70" s="27">
        <f t="shared" si="45"/>
        <v>30</v>
      </c>
      <c r="P70" s="28">
        <f t="shared" si="46"/>
        <v>210</v>
      </c>
      <c r="Q70" s="26">
        <f t="shared" si="47"/>
        <v>36</v>
      </c>
      <c r="R70" s="27">
        <f t="shared" si="48"/>
        <v>17.950507614213166</v>
      </c>
      <c r="S70" s="28">
        <f>$P70 *(1+ $AI$15)</f>
        <v>217.79505076142132</v>
      </c>
      <c r="T70" s="26">
        <f t="shared" si="49"/>
        <v>80</v>
      </c>
      <c r="U70" s="27">
        <f t="shared" si="50"/>
        <v>19.606598984772063</v>
      </c>
      <c r="V70" s="28">
        <f>$P70 *(1+ $AI$16)</f>
        <v>228.44444123639161</v>
      </c>
      <c r="W70" s="26">
        <f t="shared" si="51"/>
        <v>2</v>
      </c>
      <c r="X70" s="27">
        <f t="shared" si="52"/>
        <v>48</v>
      </c>
      <c r="Y70" s="27">
        <f t="shared" si="53"/>
        <v>6.9289340101513517</v>
      </c>
      <c r="Z70" s="29">
        <f>$P70 *(1+ $AI$17)</f>
        <v>239.05507605190547</v>
      </c>
      <c r="AA70" s="98" t="s">
        <v>31</v>
      </c>
    </row>
    <row r="71" spans="1:27" x14ac:dyDescent="0.2">
      <c r="A71" s="1">
        <v>1055</v>
      </c>
      <c r="B71" s="30">
        <f t="shared" si="36"/>
        <v>2</v>
      </c>
      <c r="C71" s="31">
        <f t="shared" si="37"/>
        <v>21.589439999999996</v>
      </c>
      <c r="D71" s="32">
        <f>$P71 *(1+ $AI$11)</f>
        <v>176.98679999999999</v>
      </c>
      <c r="E71" s="30">
        <f t="shared" si="38"/>
        <v>3</v>
      </c>
      <c r="F71" s="31">
        <f t="shared" si="39"/>
        <v>7.0348984771573555</v>
      </c>
      <c r="G71" s="32">
        <f>$P71 *(1+ $AI$12)</f>
        <v>187.03489847715736</v>
      </c>
      <c r="H71" s="30">
        <f t="shared" si="40"/>
        <v>4</v>
      </c>
      <c r="I71" s="31">
        <f t="shared" si="41"/>
        <v>50.526649746192902</v>
      </c>
      <c r="J71" s="32">
        <f>$P71 *(1+ $AI$13)</f>
        <v>193.68443316412859</v>
      </c>
      <c r="K71" s="30">
        <f t="shared" si="42"/>
        <v>10</v>
      </c>
      <c r="L71" s="31">
        <f t="shared" si="43"/>
        <v>15.862944162436634</v>
      </c>
      <c r="M71" s="32">
        <f>$P71 *(1+ $AI$14)</f>
        <v>205.28764805414554</v>
      </c>
      <c r="N71" s="30">
        <f t="shared" si="44"/>
        <v>17</v>
      </c>
      <c r="O71" s="31">
        <f t="shared" si="45"/>
        <v>35</v>
      </c>
      <c r="P71" s="32">
        <f t="shared" si="46"/>
        <v>211</v>
      </c>
      <c r="Q71" s="30">
        <f t="shared" si="47"/>
        <v>36</v>
      </c>
      <c r="R71" s="31">
        <f t="shared" si="48"/>
        <v>28.321700507613969</v>
      </c>
      <c r="S71" s="32">
        <f>$P71 *(1+ $AI$15)</f>
        <v>218.83217005076142</v>
      </c>
      <c r="T71" s="104">
        <f t="shared" si="49"/>
        <v>80</v>
      </c>
      <c r="U71" s="105">
        <f t="shared" si="50"/>
        <v>42.557106598984319</v>
      </c>
      <c r="V71" s="106">
        <f>$P71 *(1+ $AI$16)</f>
        <v>229.53227190894583</v>
      </c>
      <c r="W71" s="30">
        <f t="shared" si="51"/>
        <v>2</v>
      </c>
      <c r="X71" s="31">
        <f t="shared" si="52"/>
        <v>48</v>
      </c>
      <c r="Y71" s="31">
        <f t="shared" si="53"/>
        <v>54.961928934009848</v>
      </c>
      <c r="Z71" s="33">
        <f>$P71 *(1+ $AI$17)</f>
        <v>240.19343355691456</v>
      </c>
      <c r="AA71" s="98" t="s">
        <v>94</v>
      </c>
    </row>
    <row r="72" spans="1:27" x14ac:dyDescent="0.2">
      <c r="A72" s="1">
        <v>1060</v>
      </c>
      <c r="B72" s="30">
        <f t="shared" si="36"/>
        <v>2</v>
      </c>
      <c r="C72" s="31">
        <f t="shared" si="37"/>
        <v>22.260480000000001</v>
      </c>
      <c r="D72" s="32">
        <f>$P72 *(1+ $AI$11)</f>
        <v>177.82560000000001</v>
      </c>
      <c r="E72" s="30">
        <f t="shared" si="38"/>
        <v>3</v>
      </c>
      <c r="F72" s="31">
        <f t="shared" si="39"/>
        <v>7.9213197969542932</v>
      </c>
      <c r="G72" s="32">
        <f>$P72 *(1+ $AI$12)</f>
        <v>187.92131979695429</v>
      </c>
      <c r="H72" s="30">
        <f t="shared" si="40"/>
        <v>4</v>
      </c>
      <c r="I72" s="31">
        <f t="shared" si="41"/>
        <v>51.903553299492387</v>
      </c>
      <c r="J72" s="32">
        <f>$P72 *(1+ $AI$13)</f>
        <v>194.60236886632825</v>
      </c>
      <c r="K72" s="30">
        <f t="shared" si="42"/>
        <v>10</v>
      </c>
      <c r="L72" s="31">
        <f t="shared" si="43"/>
        <v>18.7817258883249</v>
      </c>
      <c r="M72" s="32">
        <f>$P72 *(1+ $AI$14)</f>
        <v>206.2605752961083</v>
      </c>
      <c r="N72" s="30">
        <f t="shared" si="44"/>
        <v>17</v>
      </c>
      <c r="O72" s="31">
        <f t="shared" si="45"/>
        <v>40</v>
      </c>
      <c r="P72" s="32">
        <f t="shared" si="46"/>
        <v>212</v>
      </c>
      <c r="Q72" s="104">
        <f t="shared" si="47"/>
        <v>36</v>
      </c>
      <c r="R72" s="105">
        <f t="shared" si="48"/>
        <v>38.692893401015226</v>
      </c>
      <c r="S72" s="106">
        <f>$P72 *(1+ $AI$15)</f>
        <v>219.86928934010152</v>
      </c>
      <c r="T72" s="30">
        <f t="shared" si="49"/>
        <v>81</v>
      </c>
      <c r="U72" s="31">
        <f t="shared" si="50"/>
        <v>5.5076142131974848</v>
      </c>
      <c r="V72" s="32">
        <f>$P72 *(1+ $AI$16)</f>
        <v>230.62010258150008</v>
      </c>
      <c r="W72" s="30">
        <f t="shared" si="51"/>
        <v>2</v>
      </c>
      <c r="X72" s="31">
        <f t="shared" si="52"/>
        <v>49</v>
      </c>
      <c r="Y72" s="31">
        <f t="shared" si="53"/>
        <v>42.994923857868343</v>
      </c>
      <c r="Z72" s="33">
        <f>$P72 *(1+ $AI$17)</f>
        <v>241.33179106192364</v>
      </c>
      <c r="AA72" s="98" t="s">
        <v>95</v>
      </c>
    </row>
    <row r="73" spans="1:27" x14ac:dyDescent="0.2">
      <c r="A73" s="1">
        <v>1065</v>
      </c>
      <c r="B73" s="124">
        <f t="shared" si="36"/>
        <v>2</v>
      </c>
      <c r="C73" s="125">
        <f t="shared" si="37"/>
        <v>22.931520000000006</v>
      </c>
      <c r="D73" s="126">
        <f>$P73 *(1+ $AI$11)</f>
        <v>178.6644</v>
      </c>
      <c r="E73" s="124">
        <f t="shared" si="38"/>
        <v>3</v>
      </c>
      <c r="F73" s="125">
        <f t="shared" si="39"/>
        <v>8.8077411167512594</v>
      </c>
      <c r="G73" s="126">
        <f>$P73 *(1+ $AI$12)</f>
        <v>188.80774111675126</v>
      </c>
      <c r="H73" s="124">
        <f t="shared" si="40"/>
        <v>4</v>
      </c>
      <c r="I73" s="125">
        <f t="shared" si="41"/>
        <v>53.280456852791872</v>
      </c>
      <c r="J73" s="126">
        <f>$P73 *(1+ $AI$13)</f>
        <v>195.52030456852791</v>
      </c>
      <c r="K73" s="124">
        <f t="shared" si="42"/>
        <v>10</v>
      </c>
      <c r="L73" s="125">
        <f t="shared" si="43"/>
        <v>21.700507614213279</v>
      </c>
      <c r="M73" s="126">
        <f>$P73 *(1+ $AI$14)</f>
        <v>207.23350253807109</v>
      </c>
      <c r="N73" s="124">
        <f t="shared" si="44"/>
        <v>17</v>
      </c>
      <c r="O73" s="125">
        <f t="shared" si="45"/>
        <v>45</v>
      </c>
      <c r="P73" s="126">
        <f t="shared" si="46"/>
        <v>213</v>
      </c>
      <c r="Q73" s="124">
        <f t="shared" si="47"/>
        <v>36</v>
      </c>
      <c r="R73" s="125">
        <f t="shared" si="48"/>
        <v>49.064086294416484</v>
      </c>
      <c r="S73" s="126">
        <f>$P73 *(1+ $AI$15)</f>
        <v>220.90640862944164</v>
      </c>
      <c r="T73" s="124">
        <f t="shared" si="49"/>
        <v>81</v>
      </c>
      <c r="U73" s="125">
        <f t="shared" si="50"/>
        <v>28.45812182741156</v>
      </c>
      <c r="V73" s="126">
        <f>$P73 *(1+ $AI$16)</f>
        <v>231.70793325405432</v>
      </c>
      <c r="W73" s="124">
        <f t="shared" si="51"/>
        <v>2</v>
      </c>
      <c r="X73" s="125">
        <f t="shared" si="52"/>
        <v>50</v>
      </c>
      <c r="Y73" s="125">
        <f t="shared" si="53"/>
        <v>31.02791878172502</v>
      </c>
      <c r="Z73" s="127">
        <f>$P73 *(1+ $AI$17)</f>
        <v>242.47014856693269</v>
      </c>
    </row>
    <row r="74" spans="1:27" x14ac:dyDescent="0.2">
      <c r="A74" s="1">
        <v>1070</v>
      </c>
      <c r="B74" s="86">
        <f t="shared" si="36"/>
        <v>2</v>
      </c>
      <c r="C74" s="87">
        <f t="shared" si="37"/>
        <v>23.602560000000011</v>
      </c>
      <c r="D74" s="88">
        <f>$P74 *(1+ $AI$11)</f>
        <v>179.50319999999999</v>
      </c>
      <c r="E74" s="86">
        <f t="shared" si="38"/>
        <v>3</v>
      </c>
      <c r="F74" s="87">
        <f t="shared" si="39"/>
        <v>9.6941624365482255</v>
      </c>
      <c r="G74" s="88">
        <f>$P74 *(1+ $AI$12)</f>
        <v>189.69416243654823</v>
      </c>
      <c r="H74" s="86">
        <f t="shared" si="40"/>
        <v>4</v>
      </c>
      <c r="I74" s="87">
        <f t="shared" si="41"/>
        <v>54.657360406091357</v>
      </c>
      <c r="J74" s="88">
        <f>$P74 *(1+ $AI$13)</f>
        <v>196.43824027072759</v>
      </c>
      <c r="K74" s="86">
        <f t="shared" si="42"/>
        <v>10</v>
      </c>
      <c r="L74" s="87">
        <f t="shared" si="43"/>
        <v>24.619289340101545</v>
      </c>
      <c r="M74" s="88">
        <f>$P74 *(1+ $AI$14)</f>
        <v>208.20642978003386</v>
      </c>
      <c r="N74" s="86">
        <f t="shared" si="44"/>
        <v>17</v>
      </c>
      <c r="O74" s="87">
        <f t="shared" si="45"/>
        <v>50</v>
      </c>
      <c r="P74" s="88">
        <f t="shared" si="46"/>
        <v>214</v>
      </c>
      <c r="Q74" s="86">
        <f t="shared" si="47"/>
        <v>36</v>
      </c>
      <c r="R74" s="87">
        <f t="shared" si="48"/>
        <v>59.435279187817287</v>
      </c>
      <c r="S74" s="88">
        <f>$P74 *(1+ $AI$15)</f>
        <v>221.94352791878174</v>
      </c>
      <c r="T74" s="86">
        <f t="shared" si="49"/>
        <v>81</v>
      </c>
      <c r="U74" s="87">
        <f t="shared" si="50"/>
        <v>51.408629441624726</v>
      </c>
      <c r="V74" s="88">
        <f>$P74 *(1+ $AI$16)</f>
        <v>232.79576392660857</v>
      </c>
      <c r="W74" s="86">
        <f t="shared" si="51"/>
        <v>2</v>
      </c>
      <c r="X74" s="87">
        <f t="shared" si="52"/>
        <v>51</v>
      </c>
      <c r="Y74" s="87">
        <f t="shared" si="53"/>
        <v>19.060913705583516</v>
      </c>
      <c r="Z74" s="89">
        <f>$P74 *(1+ $AI$17)</f>
        <v>243.60850607194178</v>
      </c>
      <c r="AA74" s="103" t="s">
        <v>64</v>
      </c>
    </row>
    <row r="75" spans="1:27" ht="15" thickBot="1" x14ac:dyDescent="0.25">
      <c r="A75" s="1">
        <v>1075</v>
      </c>
      <c r="B75" s="135">
        <f t="shared" si="36"/>
        <v>2</v>
      </c>
      <c r="C75" s="136">
        <f t="shared" si="37"/>
        <v>24.273599999999988</v>
      </c>
      <c r="D75" s="137">
        <f>$P75 *(1+ $AI$11)</f>
        <v>180.34199999999998</v>
      </c>
      <c r="E75" s="135">
        <f t="shared" si="38"/>
        <v>3</v>
      </c>
      <c r="F75" s="136">
        <f t="shared" si="39"/>
        <v>10.580583756345163</v>
      </c>
      <c r="G75" s="137">
        <f>$P75 *(1+ $AI$12)</f>
        <v>190.58058375634516</v>
      </c>
      <c r="H75" s="135">
        <f t="shared" si="40"/>
        <v>4</v>
      </c>
      <c r="I75" s="136">
        <f t="shared" si="41"/>
        <v>56.034263959390842</v>
      </c>
      <c r="J75" s="137">
        <f>$P75 *(1+ $AI$13)</f>
        <v>197.35617597292725</v>
      </c>
      <c r="K75" s="135">
        <f t="shared" si="42"/>
        <v>10</v>
      </c>
      <c r="L75" s="136">
        <f t="shared" si="43"/>
        <v>27.538071065989925</v>
      </c>
      <c r="M75" s="137">
        <f>$P75 *(1+ $AI$14)</f>
        <v>209.17935702199662</v>
      </c>
      <c r="N75" s="135">
        <f t="shared" si="44"/>
        <v>17</v>
      </c>
      <c r="O75" s="136">
        <f t="shared" si="45"/>
        <v>55</v>
      </c>
      <c r="P75" s="137">
        <f t="shared" si="46"/>
        <v>215</v>
      </c>
      <c r="Q75" s="135">
        <f t="shared" si="47"/>
        <v>37</v>
      </c>
      <c r="R75" s="136">
        <f t="shared" si="48"/>
        <v>9.8064720812185442</v>
      </c>
      <c r="S75" s="137">
        <f>$P75 *(1+ $AI$15)</f>
        <v>222.98064720812184</v>
      </c>
      <c r="T75" s="135">
        <f t="shared" si="49"/>
        <v>82</v>
      </c>
      <c r="U75" s="136">
        <f t="shared" si="50"/>
        <v>14.359137055837891</v>
      </c>
      <c r="V75" s="137">
        <f>$P75 *(1+ $AI$16)</f>
        <v>233.88359459916282</v>
      </c>
      <c r="W75" s="135">
        <f t="shared" si="51"/>
        <v>2</v>
      </c>
      <c r="X75" s="136">
        <f t="shared" si="52"/>
        <v>52</v>
      </c>
      <c r="Y75" s="136">
        <f t="shared" si="53"/>
        <v>7.0939086294420122</v>
      </c>
      <c r="Z75" s="138">
        <f>$P75 *(1+ $AI$17)</f>
        <v>244.74686357695086</v>
      </c>
    </row>
    <row r="76" spans="1:27" x14ac:dyDescent="0.2">
      <c r="A76" s="1">
        <v>1080</v>
      </c>
      <c r="B76" s="6">
        <f t="shared" si="36"/>
        <v>2</v>
      </c>
      <c r="C76" s="7">
        <f t="shared" si="37"/>
        <v>24.944640000000021</v>
      </c>
      <c r="D76" s="8">
        <f>$P76 *(1+ $AI$11)</f>
        <v>181.1808</v>
      </c>
      <c r="E76" s="6">
        <f t="shared" si="38"/>
        <v>3</v>
      </c>
      <c r="F76" s="7">
        <f t="shared" si="39"/>
        <v>11.467005076142129</v>
      </c>
      <c r="G76" s="8">
        <f>$P76 *(1+ $AI$12)</f>
        <v>191.46700507614213</v>
      </c>
      <c r="H76" s="6">
        <f t="shared" si="40"/>
        <v>4</v>
      </c>
      <c r="I76" s="7">
        <f t="shared" si="41"/>
        <v>57.411167512690326</v>
      </c>
      <c r="J76" s="8">
        <f>$P76 *(1+ $AI$13)</f>
        <v>198.2741116751269</v>
      </c>
      <c r="K76" s="113">
        <f t="shared" si="42"/>
        <v>10</v>
      </c>
      <c r="L76" s="114">
        <f t="shared" si="43"/>
        <v>30.456852791878191</v>
      </c>
      <c r="M76" s="115">
        <f>$P76 *(1+ $AI$14)</f>
        <v>210.15228426395942</v>
      </c>
      <c r="N76" s="6">
        <f t="shared" si="44"/>
        <v>18</v>
      </c>
      <c r="O76" s="7">
        <f t="shared" si="45"/>
        <v>0</v>
      </c>
      <c r="P76" s="8">
        <f t="shared" si="46"/>
        <v>216</v>
      </c>
      <c r="Q76" s="6">
        <f t="shared" si="47"/>
        <v>37</v>
      </c>
      <c r="R76" s="7">
        <f t="shared" si="48"/>
        <v>20.177664974619347</v>
      </c>
      <c r="S76" s="8">
        <f>$P76 *(1+ $AI$15)</f>
        <v>224.01776649746193</v>
      </c>
      <c r="T76" s="6">
        <f t="shared" si="49"/>
        <v>82</v>
      </c>
      <c r="U76" s="7">
        <f t="shared" si="50"/>
        <v>37.309644670051057</v>
      </c>
      <c r="V76" s="8">
        <f>$P76 *(1+ $AI$16)</f>
        <v>234.97142527171707</v>
      </c>
      <c r="W76" s="6">
        <f t="shared" si="51"/>
        <v>2</v>
      </c>
      <c r="X76" s="7">
        <f t="shared" si="52"/>
        <v>52</v>
      </c>
      <c r="Y76" s="7">
        <f t="shared" si="53"/>
        <v>55.126903553298689</v>
      </c>
      <c r="Z76" s="9">
        <f>$P76 *(1+ $AI$17)</f>
        <v>245.88522108195991</v>
      </c>
      <c r="AA76" s="98" t="s">
        <v>96</v>
      </c>
    </row>
    <row r="77" spans="1:27" x14ac:dyDescent="0.2">
      <c r="A77" s="1">
        <v>1085</v>
      </c>
      <c r="B77" s="10">
        <f t="shared" si="36"/>
        <v>2</v>
      </c>
      <c r="C77" s="11">
        <f t="shared" si="37"/>
        <v>25.615679999999998</v>
      </c>
      <c r="D77" s="12">
        <f>$P77 *(1+ $AI$11)</f>
        <v>182.0196</v>
      </c>
      <c r="E77" s="10">
        <f t="shared" si="38"/>
        <v>3</v>
      </c>
      <c r="F77" s="11">
        <f t="shared" si="39"/>
        <v>12.353426395939067</v>
      </c>
      <c r="G77" s="12">
        <f>$P77 *(1+ $AI$12)</f>
        <v>192.35342639593907</v>
      </c>
      <c r="H77" s="10">
        <f t="shared" si="40"/>
        <v>4</v>
      </c>
      <c r="I77" s="11">
        <f t="shared" si="41"/>
        <v>58.788071065989811</v>
      </c>
      <c r="J77" s="12">
        <f>$P77 *(1+ $AI$13)</f>
        <v>199.19204737732656</v>
      </c>
      <c r="K77" s="10">
        <f t="shared" si="42"/>
        <v>10</v>
      </c>
      <c r="L77" s="11">
        <f t="shared" si="43"/>
        <v>33.375634517766571</v>
      </c>
      <c r="M77" s="12">
        <f>$P77 *(1+ $AI$14)</f>
        <v>211.12521150592218</v>
      </c>
      <c r="N77" s="10">
        <f t="shared" si="44"/>
        <v>18</v>
      </c>
      <c r="O77" s="11">
        <f t="shared" si="45"/>
        <v>5</v>
      </c>
      <c r="P77" s="12">
        <f t="shared" si="46"/>
        <v>217</v>
      </c>
      <c r="Q77" s="104">
        <f t="shared" si="47"/>
        <v>37</v>
      </c>
      <c r="R77" s="105">
        <f t="shared" si="48"/>
        <v>30.54885786802015</v>
      </c>
      <c r="S77" s="106">
        <f>$P77 *(1+ $AI$15)</f>
        <v>225.05488578680203</v>
      </c>
      <c r="T77" s="10">
        <f t="shared" si="49"/>
        <v>83</v>
      </c>
      <c r="U77" s="11">
        <f t="shared" si="50"/>
        <v>0.26015228426422254</v>
      </c>
      <c r="V77" s="12">
        <f>$P77 *(1+ $AI$16)</f>
        <v>236.05925594427131</v>
      </c>
      <c r="W77" s="10">
        <f t="shared" si="51"/>
        <v>2</v>
      </c>
      <c r="X77" s="11">
        <f t="shared" si="52"/>
        <v>53</v>
      </c>
      <c r="Y77" s="11">
        <f t="shared" si="53"/>
        <v>43.159898477157185</v>
      </c>
      <c r="Z77" s="13">
        <f>$P77 *(1+ $AI$17)</f>
        <v>247.02357858696899</v>
      </c>
      <c r="AA77" s="98" t="s">
        <v>97</v>
      </c>
    </row>
    <row r="78" spans="1:27" x14ac:dyDescent="0.2">
      <c r="A78" s="1">
        <v>1090</v>
      </c>
      <c r="B78" s="10">
        <f t="shared" si="36"/>
        <v>2</v>
      </c>
      <c r="C78" s="11">
        <f t="shared" si="37"/>
        <v>26.286720000000003</v>
      </c>
      <c r="D78" s="12">
        <f>$P78 *(1+ $AI$11)</f>
        <v>182.85839999999999</v>
      </c>
      <c r="E78" s="10">
        <f t="shared" si="38"/>
        <v>3</v>
      </c>
      <c r="F78" s="11">
        <f t="shared" si="39"/>
        <v>13.239847715736033</v>
      </c>
      <c r="G78" s="12">
        <f>$P78 *(1+ $AI$12)</f>
        <v>193.23984771573603</v>
      </c>
      <c r="H78" s="104">
        <f t="shared" si="40"/>
        <v>5</v>
      </c>
      <c r="I78" s="105">
        <f t="shared" si="41"/>
        <v>0.16497461928929624</v>
      </c>
      <c r="J78" s="106">
        <f>$P78 *(1+ $AI$13)</f>
        <v>200.10998307952622</v>
      </c>
      <c r="K78" s="10">
        <f t="shared" si="42"/>
        <v>10</v>
      </c>
      <c r="L78" s="11">
        <f t="shared" si="43"/>
        <v>36.294416243654837</v>
      </c>
      <c r="M78" s="12">
        <f>$P78 *(1+ $AI$14)</f>
        <v>212.09813874788495</v>
      </c>
      <c r="N78" s="10">
        <f t="shared" si="44"/>
        <v>18</v>
      </c>
      <c r="O78" s="11">
        <f t="shared" si="45"/>
        <v>10</v>
      </c>
      <c r="P78" s="12">
        <f t="shared" si="46"/>
        <v>218</v>
      </c>
      <c r="Q78" s="10">
        <f t="shared" si="47"/>
        <v>37</v>
      </c>
      <c r="R78" s="11">
        <f t="shared" si="48"/>
        <v>40.920050761421408</v>
      </c>
      <c r="S78" s="12">
        <f>$P78 *(1+ $AI$15)</f>
        <v>226.09200507614213</v>
      </c>
      <c r="T78" s="10">
        <f t="shared" si="49"/>
        <v>83</v>
      </c>
      <c r="U78" s="11">
        <f t="shared" si="50"/>
        <v>23.210659898477388</v>
      </c>
      <c r="V78" s="12">
        <f>$P78 *(1+ $AI$16)</f>
        <v>237.14708661682556</v>
      </c>
      <c r="W78" s="10">
        <f t="shared" si="51"/>
        <v>2</v>
      </c>
      <c r="X78" s="11">
        <f t="shared" si="52"/>
        <v>54</v>
      </c>
      <c r="Y78" s="11">
        <f t="shared" si="53"/>
        <v>31.192893401015681</v>
      </c>
      <c r="Z78" s="13">
        <f>$P78 *(1+ $AI$17)</f>
        <v>248.16193609197808</v>
      </c>
      <c r="AA78" s="98" t="s">
        <v>98</v>
      </c>
    </row>
    <row r="79" spans="1:27" x14ac:dyDescent="0.2">
      <c r="A79" s="1">
        <v>1095</v>
      </c>
      <c r="B79" s="124">
        <f t="shared" si="36"/>
        <v>2</v>
      </c>
      <c r="C79" s="125">
        <f t="shared" si="37"/>
        <v>26.957760000000007</v>
      </c>
      <c r="D79" s="126">
        <f>$P79 *(1+ $AI$11)</f>
        <v>183.69720000000001</v>
      </c>
      <c r="E79" s="124">
        <f t="shared" si="38"/>
        <v>3</v>
      </c>
      <c r="F79" s="125">
        <f t="shared" si="39"/>
        <v>14.126269035532971</v>
      </c>
      <c r="G79" s="126">
        <f>$P79 *(1+ $AI$12)</f>
        <v>194.12626903553297</v>
      </c>
      <c r="H79" s="124">
        <f t="shared" si="40"/>
        <v>5</v>
      </c>
      <c r="I79" s="125">
        <f t="shared" si="41"/>
        <v>1.5418781725887811</v>
      </c>
      <c r="J79" s="126">
        <f>$P79 *(1+ $AI$13)</f>
        <v>201.02791878172587</v>
      </c>
      <c r="K79" s="124">
        <f t="shared" si="42"/>
        <v>10</v>
      </c>
      <c r="L79" s="125">
        <f t="shared" si="43"/>
        <v>39.213197969543216</v>
      </c>
      <c r="M79" s="126">
        <f>$P79 *(1+ $AI$14)</f>
        <v>213.07106598984774</v>
      </c>
      <c r="N79" s="124">
        <f t="shared" si="44"/>
        <v>18</v>
      </c>
      <c r="O79" s="125">
        <f t="shared" si="45"/>
        <v>15</v>
      </c>
      <c r="P79" s="126">
        <f t="shared" si="46"/>
        <v>219</v>
      </c>
      <c r="Q79" s="124">
        <f t="shared" si="47"/>
        <v>37</v>
      </c>
      <c r="R79" s="125">
        <f t="shared" si="48"/>
        <v>51.291243654822665</v>
      </c>
      <c r="S79" s="126">
        <f>$P79 *(1+ $AI$15)</f>
        <v>227.12912436548226</v>
      </c>
      <c r="T79" s="124">
        <f t="shared" si="49"/>
        <v>83</v>
      </c>
      <c r="U79" s="125">
        <f t="shared" si="50"/>
        <v>46.161167512690554</v>
      </c>
      <c r="V79" s="126">
        <f>$P79 *(1+ $AI$16)</f>
        <v>238.23491728937981</v>
      </c>
      <c r="W79" s="124">
        <f t="shared" si="51"/>
        <v>2</v>
      </c>
      <c r="X79" s="125">
        <f t="shared" si="52"/>
        <v>55</v>
      </c>
      <c r="Y79" s="125">
        <f t="shared" si="53"/>
        <v>19.225888324874177</v>
      </c>
      <c r="Z79" s="127">
        <f>$P79 *(1+ $AI$17)</f>
        <v>249.30029359698716</v>
      </c>
    </row>
    <row r="80" spans="1:27" x14ac:dyDescent="0.2">
      <c r="A80" s="1">
        <v>1100</v>
      </c>
      <c r="B80" s="104">
        <f t="shared" si="36"/>
        <v>2</v>
      </c>
      <c r="C80" s="105">
        <f t="shared" si="37"/>
        <v>27.628800000000012</v>
      </c>
      <c r="D80" s="106">
        <f>$P80 *(1+ $AI$11)</f>
        <v>184.536</v>
      </c>
      <c r="E80" s="104">
        <f t="shared" si="38"/>
        <v>3</v>
      </c>
      <c r="F80" s="105">
        <f t="shared" si="39"/>
        <v>15.012690355329937</v>
      </c>
      <c r="G80" s="106">
        <f>$P80 *(1+ $AI$12)</f>
        <v>195.01269035532994</v>
      </c>
      <c r="H80" s="10">
        <f t="shared" si="40"/>
        <v>5</v>
      </c>
      <c r="I80" s="11">
        <f t="shared" si="41"/>
        <v>2.9187817258883229</v>
      </c>
      <c r="J80" s="12">
        <f>$P80 *(1+ $AI$13)</f>
        <v>201.94585448392556</v>
      </c>
      <c r="K80" s="10">
        <f t="shared" si="42"/>
        <v>10</v>
      </c>
      <c r="L80" s="11">
        <f t="shared" si="43"/>
        <v>42.131979695431482</v>
      </c>
      <c r="M80" s="12">
        <f>$P80 *(1+ $AI$14)</f>
        <v>214.0439932318105</v>
      </c>
      <c r="N80" s="104">
        <f t="shared" si="44"/>
        <v>18</v>
      </c>
      <c r="O80" s="105">
        <f t="shared" si="45"/>
        <v>20</v>
      </c>
      <c r="P80" s="106">
        <f t="shared" si="46"/>
        <v>220</v>
      </c>
      <c r="Q80" s="104">
        <f t="shared" si="47"/>
        <v>38</v>
      </c>
      <c r="R80" s="105">
        <f t="shared" si="48"/>
        <v>1.662436548223468</v>
      </c>
      <c r="S80" s="106">
        <f>$P80 *(1+ $AI$15)</f>
        <v>228.16624365482235</v>
      </c>
      <c r="T80" s="10">
        <f t="shared" si="49"/>
        <v>84</v>
      </c>
      <c r="U80" s="11">
        <f t="shared" si="50"/>
        <v>9.1116751269037195</v>
      </c>
      <c r="V80" s="12">
        <f>$P80 *(1+ $AI$16)</f>
        <v>239.32274796193406</v>
      </c>
      <c r="W80" s="104">
        <f t="shared" si="51"/>
        <v>2</v>
      </c>
      <c r="X80" s="105">
        <f t="shared" si="52"/>
        <v>56</v>
      </c>
      <c r="Y80" s="105">
        <f t="shared" si="53"/>
        <v>7.2588832487308537</v>
      </c>
      <c r="Z80" s="110">
        <f>$P80 *(1+ $AI$17)</f>
        <v>250.43865110199621</v>
      </c>
      <c r="AA80" s="98" t="s">
        <v>99</v>
      </c>
    </row>
    <row r="81" spans="1:27" x14ac:dyDescent="0.2">
      <c r="A81" s="1">
        <v>1105</v>
      </c>
      <c r="B81" s="104">
        <f t="shared" si="36"/>
        <v>2</v>
      </c>
      <c r="C81" s="105">
        <f t="shared" si="37"/>
        <v>28.299839999999989</v>
      </c>
      <c r="D81" s="106">
        <f>$P81 *(1+ $AI$11)</f>
        <v>185.37479999999999</v>
      </c>
      <c r="E81" s="10">
        <f t="shared" si="38"/>
        <v>3</v>
      </c>
      <c r="F81" s="11">
        <f t="shared" si="39"/>
        <v>15.899111675126903</v>
      </c>
      <c r="G81" s="12">
        <f>$P81 *(1+ $AI$12)</f>
        <v>195.8991116751269</v>
      </c>
      <c r="H81" s="10">
        <f t="shared" si="40"/>
        <v>5</v>
      </c>
      <c r="I81" s="11">
        <f t="shared" si="41"/>
        <v>4.2956852791878077</v>
      </c>
      <c r="J81" s="12">
        <f>$P81 *(1+ $AI$13)</f>
        <v>202.86379018612521</v>
      </c>
      <c r="K81" s="10">
        <f t="shared" si="42"/>
        <v>10</v>
      </c>
      <c r="L81" s="11">
        <f t="shared" si="43"/>
        <v>45.050761421319748</v>
      </c>
      <c r="M81" s="12">
        <f>$P81 *(1+ $AI$14)</f>
        <v>215.01692047377327</v>
      </c>
      <c r="N81" s="10">
        <f t="shared" si="44"/>
        <v>18</v>
      </c>
      <c r="O81" s="11">
        <f t="shared" si="45"/>
        <v>25</v>
      </c>
      <c r="P81" s="12">
        <f t="shared" si="46"/>
        <v>221</v>
      </c>
      <c r="Q81" s="10">
        <f t="shared" si="47"/>
        <v>38</v>
      </c>
      <c r="R81" s="11">
        <f t="shared" si="48"/>
        <v>12.033629441624726</v>
      </c>
      <c r="S81" s="12">
        <f>$P81 *(1+ $AI$15)</f>
        <v>229.20336294416245</v>
      </c>
      <c r="T81" s="104">
        <f t="shared" si="49"/>
        <v>84</v>
      </c>
      <c r="U81" s="105">
        <f t="shared" si="50"/>
        <v>32.062182741116885</v>
      </c>
      <c r="V81" s="106">
        <f>$P81 *(1+ $AI$16)</f>
        <v>240.4105786344883</v>
      </c>
      <c r="W81" s="10">
        <f t="shared" si="51"/>
        <v>2</v>
      </c>
      <c r="X81" s="11">
        <f t="shared" si="52"/>
        <v>56</v>
      </c>
      <c r="Y81" s="11">
        <f t="shared" si="53"/>
        <v>55.29187817258935</v>
      </c>
      <c r="Z81" s="13">
        <f>$P81 *(1+ $AI$17)</f>
        <v>251.5770086070053</v>
      </c>
      <c r="AA81" s="98" t="s">
        <v>100</v>
      </c>
    </row>
    <row r="82" spans="1:27" x14ac:dyDescent="0.2">
      <c r="A82" s="1">
        <v>1110</v>
      </c>
      <c r="B82" s="10">
        <f t="shared" si="36"/>
        <v>2</v>
      </c>
      <c r="C82" s="11">
        <f t="shared" si="37"/>
        <v>28.970879999999994</v>
      </c>
      <c r="D82" s="12">
        <f>$P82 *(1+ $AI$11)</f>
        <v>186.21359999999999</v>
      </c>
      <c r="E82" s="10">
        <f t="shared" si="38"/>
        <v>3</v>
      </c>
      <c r="F82" s="11">
        <f t="shared" si="39"/>
        <v>16.785532994923841</v>
      </c>
      <c r="G82" s="12">
        <f>$P82 *(1+ $AI$12)</f>
        <v>196.78553299492384</v>
      </c>
      <c r="H82" s="10">
        <f t="shared" si="40"/>
        <v>5</v>
      </c>
      <c r="I82" s="11">
        <f t="shared" si="41"/>
        <v>5.6725888324872926</v>
      </c>
      <c r="J82" s="12">
        <f>$P82 *(1+ $AI$13)</f>
        <v>203.78172588832487</v>
      </c>
      <c r="K82" s="10">
        <f t="shared" si="42"/>
        <v>10</v>
      </c>
      <c r="L82" s="11">
        <f t="shared" si="43"/>
        <v>47.969543147208242</v>
      </c>
      <c r="M82" s="12">
        <f>$P82 *(1+ $AI$14)</f>
        <v>215.98984771573606</v>
      </c>
      <c r="N82" s="10">
        <f t="shared" si="44"/>
        <v>18</v>
      </c>
      <c r="O82" s="11">
        <f t="shared" si="45"/>
        <v>30</v>
      </c>
      <c r="P82" s="12">
        <f t="shared" si="46"/>
        <v>222</v>
      </c>
      <c r="Q82" s="104">
        <f t="shared" si="47"/>
        <v>38</v>
      </c>
      <c r="R82" s="105">
        <f t="shared" si="48"/>
        <v>22.404822335025528</v>
      </c>
      <c r="S82" s="106">
        <f>$P82 *(1+ $AI$15)</f>
        <v>230.24048223350255</v>
      </c>
      <c r="T82" s="104">
        <f t="shared" si="49"/>
        <v>84</v>
      </c>
      <c r="U82" s="105">
        <f t="shared" si="50"/>
        <v>55.012690355330051</v>
      </c>
      <c r="V82" s="106">
        <f>$P82 *(1+ $AI$16)</f>
        <v>241.49840930704255</v>
      </c>
      <c r="W82" s="10">
        <f t="shared" si="51"/>
        <v>2</v>
      </c>
      <c r="X82" s="11">
        <f t="shared" si="52"/>
        <v>57</v>
      </c>
      <c r="Y82" s="11">
        <f t="shared" si="53"/>
        <v>43.324873096446026</v>
      </c>
      <c r="Z82" s="13">
        <f>$P82 *(1+ $AI$17)</f>
        <v>252.71536611201438</v>
      </c>
      <c r="AA82" s="98" t="s">
        <v>101</v>
      </c>
    </row>
    <row r="83" spans="1:27" x14ac:dyDescent="0.2">
      <c r="A83" s="1">
        <v>1115</v>
      </c>
      <c r="B83" s="124">
        <f t="shared" si="36"/>
        <v>2</v>
      </c>
      <c r="C83" s="125">
        <f t="shared" si="37"/>
        <v>29.641919999999999</v>
      </c>
      <c r="D83" s="126">
        <f>$P83 *(1+ $AI$11)</f>
        <v>187.05240000000001</v>
      </c>
      <c r="E83" s="124">
        <f t="shared" si="38"/>
        <v>3</v>
      </c>
      <c r="F83" s="125">
        <f t="shared" si="39"/>
        <v>17.671954314720807</v>
      </c>
      <c r="G83" s="126">
        <f>$P83 *(1+ $AI$12)</f>
        <v>197.67195431472081</v>
      </c>
      <c r="H83" s="124">
        <f t="shared" si="40"/>
        <v>5</v>
      </c>
      <c r="I83" s="125">
        <f t="shared" si="41"/>
        <v>7.0494923857867775</v>
      </c>
      <c r="J83" s="126">
        <f>$P83 *(1+ $AI$13)</f>
        <v>204.69966159052453</v>
      </c>
      <c r="K83" s="124">
        <f t="shared" si="42"/>
        <v>10</v>
      </c>
      <c r="L83" s="125">
        <f t="shared" si="43"/>
        <v>50.888324873096508</v>
      </c>
      <c r="M83" s="126">
        <f>$P83 *(1+ $AI$14)</f>
        <v>216.96277495769883</v>
      </c>
      <c r="N83" s="124">
        <f t="shared" si="44"/>
        <v>18</v>
      </c>
      <c r="O83" s="125">
        <f t="shared" si="45"/>
        <v>35</v>
      </c>
      <c r="P83" s="126">
        <f t="shared" si="46"/>
        <v>223</v>
      </c>
      <c r="Q83" s="124">
        <f t="shared" si="47"/>
        <v>38</v>
      </c>
      <c r="R83" s="125">
        <f t="shared" si="48"/>
        <v>32.776015228426331</v>
      </c>
      <c r="S83" s="126">
        <f>$P83 *(1+ $AI$15)</f>
        <v>231.27760152284264</v>
      </c>
      <c r="T83" s="124">
        <f t="shared" si="49"/>
        <v>85</v>
      </c>
      <c r="U83" s="125">
        <f t="shared" si="50"/>
        <v>17.963197969543216</v>
      </c>
      <c r="V83" s="126">
        <f>$P83 *(1+ $AI$16)</f>
        <v>242.5862399795968</v>
      </c>
      <c r="W83" s="124">
        <f t="shared" si="51"/>
        <v>2</v>
      </c>
      <c r="X83" s="125">
        <f t="shared" si="52"/>
        <v>58</v>
      </c>
      <c r="Y83" s="125">
        <f t="shared" si="53"/>
        <v>31.357868020304522</v>
      </c>
      <c r="Z83" s="127">
        <f>$P83 *(1+ $AI$17)</f>
        <v>253.85372361702343</v>
      </c>
    </row>
    <row r="84" spans="1:27" x14ac:dyDescent="0.2">
      <c r="A84" s="1">
        <v>1120</v>
      </c>
      <c r="B84" s="124">
        <f t="shared" si="36"/>
        <v>2</v>
      </c>
      <c r="C84" s="125">
        <f t="shared" si="37"/>
        <v>30.312960000000004</v>
      </c>
      <c r="D84" s="126">
        <f>$P84 *(1+ $AI$11)</f>
        <v>187.8912</v>
      </c>
      <c r="E84" s="124">
        <f t="shared" si="38"/>
        <v>3</v>
      </c>
      <c r="F84" s="125">
        <f t="shared" si="39"/>
        <v>18.558375634517745</v>
      </c>
      <c r="G84" s="126">
        <f>$P84 *(1+ $AI$12)</f>
        <v>198.55837563451774</v>
      </c>
      <c r="H84" s="124">
        <f t="shared" si="40"/>
        <v>5</v>
      </c>
      <c r="I84" s="125">
        <f t="shared" si="41"/>
        <v>8.4263959390862624</v>
      </c>
      <c r="J84" s="126">
        <f>$P84 *(1+ $AI$13)</f>
        <v>205.61759729272418</v>
      </c>
      <c r="K84" s="124">
        <f t="shared" si="42"/>
        <v>10</v>
      </c>
      <c r="L84" s="125">
        <f t="shared" si="43"/>
        <v>53.807106598984774</v>
      </c>
      <c r="M84" s="126">
        <f>$P84 *(1+ $AI$14)</f>
        <v>217.93570219966159</v>
      </c>
      <c r="N84" s="124">
        <f t="shared" si="44"/>
        <v>18</v>
      </c>
      <c r="O84" s="125">
        <f t="shared" si="45"/>
        <v>40</v>
      </c>
      <c r="P84" s="126">
        <f t="shared" si="46"/>
        <v>224</v>
      </c>
      <c r="Q84" s="124">
        <f t="shared" si="47"/>
        <v>38</v>
      </c>
      <c r="R84" s="125">
        <f t="shared" si="48"/>
        <v>43.147208121827589</v>
      </c>
      <c r="S84" s="126">
        <f>$P84 *(1+ $AI$15)</f>
        <v>232.31472081218274</v>
      </c>
      <c r="T84" s="124">
        <f t="shared" si="49"/>
        <v>85</v>
      </c>
      <c r="U84" s="125">
        <f t="shared" si="50"/>
        <v>40.913705583756382</v>
      </c>
      <c r="V84" s="126">
        <f>$P84 *(1+ $AI$16)</f>
        <v>243.67407065215104</v>
      </c>
      <c r="W84" s="124">
        <f t="shared" si="51"/>
        <v>2</v>
      </c>
      <c r="X84" s="125">
        <f t="shared" si="52"/>
        <v>59</v>
      </c>
      <c r="Y84" s="125">
        <f t="shared" si="53"/>
        <v>19.390862944161199</v>
      </c>
      <c r="Z84" s="127">
        <f>$P84 *(1+ $AI$17)</f>
        <v>254.99208112203252</v>
      </c>
    </row>
    <row r="85" spans="1:27" x14ac:dyDescent="0.2">
      <c r="A85" s="1">
        <v>1125</v>
      </c>
      <c r="B85" s="14">
        <f t="shared" si="36"/>
        <v>2</v>
      </c>
      <c r="C85" s="15">
        <f t="shared" si="37"/>
        <v>30.984000000000009</v>
      </c>
      <c r="D85" s="16">
        <f>$P85 *(1+ $AI$11)</f>
        <v>188.73</v>
      </c>
      <c r="E85" s="14">
        <f t="shared" si="38"/>
        <v>3</v>
      </c>
      <c r="F85" s="15">
        <f t="shared" si="39"/>
        <v>19.444796954314711</v>
      </c>
      <c r="G85" s="16">
        <f>$P85 *(1+ $AI$12)</f>
        <v>199.44479695431471</v>
      </c>
      <c r="H85" s="14">
        <f t="shared" si="40"/>
        <v>5</v>
      </c>
      <c r="I85" s="15">
        <f t="shared" si="41"/>
        <v>9.8032994923858041</v>
      </c>
      <c r="J85" s="16">
        <f>$P85 *(1+ $AI$13)</f>
        <v>206.53553299492387</v>
      </c>
      <c r="K85" s="14">
        <f t="shared" si="42"/>
        <v>10</v>
      </c>
      <c r="L85" s="15">
        <f t="shared" si="43"/>
        <v>56.725888324873154</v>
      </c>
      <c r="M85" s="16">
        <f>$P85 *(1+ $AI$14)</f>
        <v>218.90862944162438</v>
      </c>
      <c r="N85" s="14">
        <f t="shared" si="44"/>
        <v>18</v>
      </c>
      <c r="O85" s="15">
        <f t="shared" si="45"/>
        <v>45</v>
      </c>
      <c r="P85" s="16">
        <f t="shared" si="46"/>
        <v>225</v>
      </c>
      <c r="Q85" s="14">
        <f t="shared" si="47"/>
        <v>38</v>
      </c>
      <c r="R85" s="15">
        <f t="shared" si="48"/>
        <v>53.518401015228392</v>
      </c>
      <c r="S85" s="16">
        <f>$P85 *(1+ $AI$15)</f>
        <v>233.35184010152284</v>
      </c>
      <c r="T85" s="14">
        <f t="shared" si="49"/>
        <v>86</v>
      </c>
      <c r="U85" s="15">
        <f t="shared" si="50"/>
        <v>3.8642131979695478</v>
      </c>
      <c r="V85" s="16">
        <f>$P85 *(1+ $AI$16)</f>
        <v>244.76190132470529</v>
      </c>
      <c r="W85" s="14">
        <f t="shared" si="51"/>
        <v>3</v>
      </c>
      <c r="X85" s="15">
        <f t="shared" si="52"/>
        <v>0</v>
      </c>
      <c r="Y85" s="15">
        <f t="shared" si="53"/>
        <v>7.4238578680196952</v>
      </c>
      <c r="Z85" s="17">
        <f>$P85 *(1+ $AI$17)</f>
        <v>256.1304386270416</v>
      </c>
      <c r="AA85" s="98" t="s">
        <v>36</v>
      </c>
    </row>
    <row r="86" spans="1:27" x14ac:dyDescent="0.2">
      <c r="A86" s="1">
        <v>1130</v>
      </c>
      <c r="B86" s="86">
        <f t="shared" si="36"/>
        <v>2</v>
      </c>
      <c r="C86" s="87">
        <f t="shared" si="37"/>
        <v>31.655040000000014</v>
      </c>
      <c r="D86" s="88">
        <f>$P86 *(1+ $AI$11)</f>
        <v>189.56880000000001</v>
      </c>
      <c r="E86" s="86">
        <f t="shared" si="38"/>
        <v>3</v>
      </c>
      <c r="F86" s="87">
        <f t="shared" si="39"/>
        <v>20.331218274111677</v>
      </c>
      <c r="G86" s="88">
        <f>$P86 *(1+ $AI$12)</f>
        <v>200.33121827411168</v>
      </c>
      <c r="H86" s="86">
        <f t="shared" si="40"/>
        <v>5</v>
      </c>
      <c r="I86" s="87">
        <f t="shared" si="41"/>
        <v>11.180203045685289</v>
      </c>
      <c r="J86" s="88">
        <f>$P86 *(1+ $AI$13)</f>
        <v>207.45346869712353</v>
      </c>
      <c r="K86" s="86">
        <f t="shared" si="42"/>
        <v>10</v>
      </c>
      <c r="L86" s="87">
        <f t="shared" si="43"/>
        <v>59.64467005076142</v>
      </c>
      <c r="M86" s="88">
        <f>$P86 *(1+ $AI$14)</f>
        <v>219.88155668358715</v>
      </c>
      <c r="N86" s="86">
        <f t="shared" si="44"/>
        <v>18</v>
      </c>
      <c r="O86" s="87">
        <f t="shared" si="45"/>
        <v>50</v>
      </c>
      <c r="P86" s="88">
        <f t="shared" si="46"/>
        <v>226</v>
      </c>
      <c r="Q86" s="86">
        <f t="shared" si="47"/>
        <v>39</v>
      </c>
      <c r="R86" s="87">
        <f t="shared" si="48"/>
        <v>3.8895939086296494</v>
      </c>
      <c r="S86" s="88">
        <f>$P86 *(1+ $AI$15)</f>
        <v>234.38895939086296</v>
      </c>
      <c r="T86" s="86">
        <f t="shared" si="49"/>
        <v>86</v>
      </c>
      <c r="U86" s="87">
        <f t="shared" si="50"/>
        <v>26.814720812182713</v>
      </c>
      <c r="V86" s="88">
        <f>$P86 *(1+ $AI$16)</f>
        <v>245.84973199725954</v>
      </c>
      <c r="W86" s="86">
        <f t="shared" si="51"/>
        <v>3</v>
      </c>
      <c r="X86" s="87">
        <f t="shared" si="52"/>
        <v>0</v>
      </c>
      <c r="Y86" s="87">
        <f t="shared" si="53"/>
        <v>55.456852791878191</v>
      </c>
      <c r="Z86" s="89">
        <f>$P86 *(1+ $AI$17)</f>
        <v>257.26879613205068</v>
      </c>
      <c r="AA86" s="103" t="s">
        <v>42</v>
      </c>
    </row>
    <row r="87" spans="1:27" ht="15" thickBot="1" x14ac:dyDescent="0.25">
      <c r="A87" s="1">
        <v>1135</v>
      </c>
      <c r="B87" s="135">
        <f t="shared" si="36"/>
        <v>2</v>
      </c>
      <c r="C87" s="136">
        <f t="shared" si="37"/>
        <v>32.326080000000019</v>
      </c>
      <c r="D87" s="137">
        <f>$P87 *(1+ $AI$11)</f>
        <v>190.4076</v>
      </c>
      <c r="E87" s="135">
        <f t="shared" si="38"/>
        <v>3</v>
      </c>
      <c r="F87" s="136">
        <f t="shared" si="39"/>
        <v>21.217639593908615</v>
      </c>
      <c r="G87" s="137">
        <f>$P87 *(1+ $AI$12)</f>
        <v>201.21763959390861</v>
      </c>
      <c r="H87" s="135">
        <f t="shared" si="40"/>
        <v>5</v>
      </c>
      <c r="I87" s="136">
        <f t="shared" si="41"/>
        <v>12.557106598984774</v>
      </c>
      <c r="J87" s="137">
        <f>$P87 *(1+ $AI$13)</f>
        <v>208.37140439932318</v>
      </c>
      <c r="K87" s="135">
        <f t="shared" si="42"/>
        <v>11</v>
      </c>
      <c r="L87" s="136">
        <f t="shared" si="43"/>
        <v>2.5634517766497993</v>
      </c>
      <c r="M87" s="137">
        <f>$P87 *(1+ $AI$14)</f>
        <v>220.85448392554994</v>
      </c>
      <c r="N87" s="135">
        <f t="shared" si="44"/>
        <v>18</v>
      </c>
      <c r="O87" s="136">
        <f t="shared" si="45"/>
        <v>55</v>
      </c>
      <c r="P87" s="137">
        <f t="shared" si="46"/>
        <v>227</v>
      </c>
      <c r="Q87" s="135">
        <f t="shared" si="47"/>
        <v>39</v>
      </c>
      <c r="R87" s="136">
        <f t="shared" si="48"/>
        <v>14.260786802030452</v>
      </c>
      <c r="S87" s="137">
        <f>$P87 *(1+ $AI$15)</f>
        <v>235.42607868020306</v>
      </c>
      <c r="T87" s="135">
        <f t="shared" si="49"/>
        <v>86</v>
      </c>
      <c r="U87" s="136">
        <f t="shared" si="50"/>
        <v>49.765228426396789</v>
      </c>
      <c r="V87" s="137">
        <f>$P87 *(1+ $AI$16)</f>
        <v>246.93756266981379</v>
      </c>
      <c r="W87" s="135">
        <f t="shared" si="51"/>
        <v>3</v>
      </c>
      <c r="X87" s="136">
        <f t="shared" si="52"/>
        <v>1</v>
      </c>
      <c r="Y87" s="136">
        <f t="shared" si="53"/>
        <v>43.489847715736687</v>
      </c>
      <c r="Z87" s="138">
        <f>$P87 *(1+ $AI$17)</f>
        <v>258.40715363705976</v>
      </c>
    </row>
    <row r="88" spans="1:27" x14ac:dyDescent="0.2">
      <c r="A88" s="1">
        <v>1140</v>
      </c>
      <c r="B88" s="22">
        <f t="shared" si="36"/>
        <v>2</v>
      </c>
      <c r="C88" s="23">
        <f t="shared" si="37"/>
        <v>32.997119999999995</v>
      </c>
      <c r="D88" s="24">
        <f>$P88 *(1+ $AI$11)</f>
        <v>191.24639999999999</v>
      </c>
      <c r="E88" s="22">
        <f t="shared" si="38"/>
        <v>3</v>
      </c>
      <c r="F88" s="23">
        <f t="shared" si="39"/>
        <v>22.104060913705581</v>
      </c>
      <c r="G88" s="24">
        <f>$P88 *(1+ $AI$12)</f>
        <v>202.10406091370558</v>
      </c>
      <c r="H88" s="22">
        <f t="shared" si="40"/>
        <v>5</v>
      </c>
      <c r="I88" s="23">
        <f t="shared" si="41"/>
        <v>13.934010152284259</v>
      </c>
      <c r="J88" s="24">
        <f>$P88 *(1+ $AI$13)</f>
        <v>209.28934010152284</v>
      </c>
      <c r="K88" s="22">
        <f t="shared" si="42"/>
        <v>11</v>
      </c>
      <c r="L88" s="23">
        <f t="shared" si="43"/>
        <v>5.4822335025380653</v>
      </c>
      <c r="M88" s="24">
        <f>$P88 *(1+ $AI$14)</f>
        <v>221.82741116751271</v>
      </c>
      <c r="N88" s="22">
        <f t="shared" si="44"/>
        <v>19</v>
      </c>
      <c r="O88" s="23">
        <f t="shared" si="45"/>
        <v>0</v>
      </c>
      <c r="P88" s="24">
        <f t="shared" si="46"/>
        <v>228</v>
      </c>
      <c r="Q88" s="22">
        <f t="shared" si="47"/>
        <v>39</v>
      </c>
      <c r="R88" s="23">
        <f t="shared" si="48"/>
        <v>24.63197969543171</v>
      </c>
      <c r="S88" s="24">
        <f>$P88 *(1+ $AI$15)</f>
        <v>236.46319796954316</v>
      </c>
      <c r="T88" s="22">
        <f t="shared" si="49"/>
        <v>87</v>
      </c>
      <c r="U88" s="23">
        <f t="shared" si="50"/>
        <v>12.715736040609954</v>
      </c>
      <c r="V88" s="24">
        <f>$P88 *(1+ $AI$16)</f>
        <v>248.02539334236803</v>
      </c>
      <c r="W88" s="22">
        <f t="shared" si="51"/>
        <v>3</v>
      </c>
      <c r="X88" s="23">
        <f t="shared" si="52"/>
        <v>2</v>
      </c>
      <c r="Y88" s="23">
        <f t="shared" si="53"/>
        <v>31.522842639593364</v>
      </c>
      <c r="Z88" s="25">
        <f>$P88 *(1+ $AI$17)</f>
        <v>259.54551114206879</v>
      </c>
      <c r="AA88" s="98" t="s">
        <v>102</v>
      </c>
    </row>
    <row r="89" spans="1:27" x14ac:dyDescent="0.2">
      <c r="A89" s="1">
        <v>1145</v>
      </c>
      <c r="B89" s="30">
        <f t="shared" si="36"/>
        <v>2</v>
      </c>
      <c r="C89" s="31">
        <f t="shared" si="37"/>
        <v>33.66816</v>
      </c>
      <c r="D89" s="32">
        <f>$P89 *(1+ $AI$11)</f>
        <v>192.08519999999999</v>
      </c>
      <c r="E89" s="30">
        <f t="shared" si="38"/>
        <v>3</v>
      </c>
      <c r="F89" s="31">
        <f t="shared" si="39"/>
        <v>22.990482233502519</v>
      </c>
      <c r="G89" s="32">
        <f>$P89 *(1+ $AI$12)</f>
        <v>202.99048223350252</v>
      </c>
      <c r="H89" s="104">
        <f t="shared" si="40"/>
        <v>5</v>
      </c>
      <c r="I89" s="105">
        <f t="shared" si="41"/>
        <v>15.310913705583744</v>
      </c>
      <c r="J89" s="106">
        <f>$P89 *(1+ $AI$13)</f>
        <v>210.2072758037225</v>
      </c>
      <c r="K89" s="30">
        <f t="shared" si="42"/>
        <v>11</v>
      </c>
      <c r="L89" s="31">
        <f t="shared" si="43"/>
        <v>8.401015228426445</v>
      </c>
      <c r="M89" s="32">
        <f>$P89 *(1+ $AI$14)</f>
        <v>222.80033840947547</v>
      </c>
      <c r="N89" s="30">
        <f t="shared" si="44"/>
        <v>19</v>
      </c>
      <c r="O89" s="31">
        <f t="shared" si="45"/>
        <v>5</v>
      </c>
      <c r="P89" s="32">
        <f t="shared" si="46"/>
        <v>229</v>
      </c>
      <c r="Q89" s="30">
        <f t="shared" si="47"/>
        <v>39</v>
      </c>
      <c r="R89" s="31">
        <f t="shared" si="48"/>
        <v>35.003172588832513</v>
      </c>
      <c r="S89" s="32">
        <f>$P89 *(1+ $AI$15)</f>
        <v>237.50031725888326</v>
      </c>
      <c r="T89" s="30">
        <f t="shared" si="49"/>
        <v>87</v>
      </c>
      <c r="U89" s="31">
        <f t="shared" si="50"/>
        <v>35.66624365482221</v>
      </c>
      <c r="V89" s="32">
        <f>$P89 *(1+ $AI$16)</f>
        <v>249.11322401492225</v>
      </c>
      <c r="W89" s="30">
        <f t="shared" si="51"/>
        <v>3</v>
      </c>
      <c r="X89" s="31">
        <f t="shared" si="52"/>
        <v>3</v>
      </c>
      <c r="Y89" s="31">
        <f t="shared" si="53"/>
        <v>19.555837563450041</v>
      </c>
      <c r="Z89" s="33">
        <f>$P89 *(1+ $AI$17)</f>
        <v>260.68386864707787</v>
      </c>
      <c r="AA89" s="98" t="s">
        <v>103</v>
      </c>
    </row>
    <row r="90" spans="1:27" x14ac:dyDescent="0.2">
      <c r="A90" s="1">
        <v>1150</v>
      </c>
      <c r="B90" s="30">
        <f t="shared" si="36"/>
        <v>2</v>
      </c>
      <c r="C90" s="31">
        <f t="shared" si="37"/>
        <v>34.339200000000005</v>
      </c>
      <c r="D90" s="32">
        <f>$P90 *(1+ $AI$11)</f>
        <v>192.92400000000001</v>
      </c>
      <c r="E90" s="30">
        <f t="shared" si="38"/>
        <v>3</v>
      </c>
      <c r="F90" s="31">
        <f t="shared" si="39"/>
        <v>23.876903553299485</v>
      </c>
      <c r="G90" s="32">
        <f>$P90 *(1+ $AI$12)</f>
        <v>203.87690355329948</v>
      </c>
      <c r="H90" s="30">
        <f t="shared" si="40"/>
        <v>5</v>
      </c>
      <c r="I90" s="31">
        <f t="shared" si="41"/>
        <v>16.687817258883229</v>
      </c>
      <c r="J90" s="32">
        <f>$P90 *(1+ $AI$13)</f>
        <v>211.12521150592215</v>
      </c>
      <c r="K90" s="30">
        <f t="shared" si="42"/>
        <v>11</v>
      </c>
      <c r="L90" s="31">
        <f t="shared" si="43"/>
        <v>11.319796954314825</v>
      </c>
      <c r="M90" s="32">
        <f>$P90 *(1+ $AI$14)</f>
        <v>223.77326565143827</v>
      </c>
      <c r="N90" s="104">
        <f t="shared" si="44"/>
        <v>19</v>
      </c>
      <c r="O90" s="105">
        <f t="shared" si="45"/>
        <v>10</v>
      </c>
      <c r="P90" s="106">
        <f t="shared" si="46"/>
        <v>230</v>
      </c>
      <c r="Q90" s="30">
        <f t="shared" si="47"/>
        <v>39</v>
      </c>
      <c r="R90" s="31">
        <f t="shared" si="48"/>
        <v>45.37436548223377</v>
      </c>
      <c r="S90" s="32">
        <f>$P90 *(1+ $AI$15)</f>
        <v>238.53743654822335</v>
      </c>
      <c r="T90" s="104">
        <f t="shared" si="49"/>
        <v>87</v>
      </c>
      <c r="U90" s="105">
        <f t="shared" si="50"/>
        <v>58.616751269035376</v>
      </c>
      <c r="V90" s="106">
        <f>$P90 *(1+ $AI$16)</f>
        <v>250.2010546874765</v>
      </c>
      <c r="W90" s="30">
        <f t="shared" si="51"/>
        <v>3</v>
      </c>
      <c r="X90" s="31">
        <f t="shared" si="52"/>
        <v>4</v>
      </c>
      <c r="Y90" s="31">
        <f t="shared" si="53"/>
        <v>7.5888324873085367</v>
      </c>
      <c r="Z90" s="33">
        <f>$P90 *(1+ $AI$17)</f>
        <v>261.82222615208696</v>
      </c>
      <c r="AA90" s="98" t="s">
        <v>104</v>
      </c>
    </row>
    <row r="91" spans="1:27" x14ac:dyDescent="0.2">
      <c r="A91" s="1">
        <v>1155</v>
      </c>
      <c r="B91" s="30">
        <f t="shared" si="36"/>
        <v>2</v>
      </c>
      <c r="C91" s="31">
        <f t="shared" si="37"/>
        <v>35.01024000000001</v>
      </c>
      <c r="D91" s="32">
        <f>$P91 *(1+ $AI$11)</f>
        <v>193.7628</v>
      </c>
      <c r="E91" s="104">
        <f t="shared" si="38"/>
        <v>3</v>
      </c>
      <c r="F91" s="105">
        <f t="shared" si="39"/>
        <v>24.763324873096423</v>
      </c>
      <c r="G91" s="106">
        <f>$P91 *(1+ $AI$12)</f>
        <v>204.76332487309642</v>
      </c>
      <c r="H91" s="30">
        <f t="shared" si="40"/>
        <v>5</v>
      </c>
      <c r="I91" s="31">
        <f t="shared" si="41"/>
        <v>18.06472081218277</v>
      </c>
      <c r="J91" s="32">
        <f>$P91 *(1+ $AI$13)</f>
        <v>212.04314720812184</v>
      </c>
      <c r="K91" s="30">
        <f t="shared" si="42"/>
        <v>11</v>
      </c>
      <c r="L91" s="31">
        <f t="shared" si="43"/>
        <v>14.238578680203091</v>
      </c>
      <c r="M91" s="32">
        <f>$P91 *(1+ $AI$14)</f>
        <v>224.74619289340103</v>
      </c>
      <c r="N91" s="30">
        <f t="shared" si="44"/>
        <v>19</v>
      </c>
      <c r="O91" s="31">
        <f t="shared" si="45"/>
        <v>15</v>
      </c>
      <c r="P91" s="32">
        <f t="shared" si="46"/>
        <v>231</v>
      </c>
      <c r="Q91" s="104">
        <f t="shared" si="47"/>
        <v>39</v>
      </c>
      <c r="R91" s="105">
        <f t="shared" si="48"/>
        <v>55.745558375634573</v>
      </c>
      <c r="S91" s="106">
        <f>$P91 *(1+ $AI$15)</f>
        <v>239.57455583756345</v>
      </c>
      <c r="T91" s="30">
        <f t="shared" si="49"/>
        <v>88</v>
      </c>
      <c r="U91" s="31">
        <f t="shared" si="50"/>
        <v>21.567258883248542</v>
      </c>
      <c r="V91" s="32">
        <f>$P91 *(1+ $AI$16)</f>
        <v>251.28888536003075</v>
      </c>
      <c r="W91" s="30">
        <f t="shared" si="51"/>
        <v>3</v>
      </c>
      <c r="X91" s="31">
        <f t="shared" si="52"/>
        <v>4</v>
      </c>
      <c r="Y91" s="31">
        <f t="shared" si="53"/>
        <v>55.621827411167033</v>
      </c>
      <c r="Z91" s="33">
        <f>$P91 *(1+ $AI$17)</f>
        <v>262.96058365709604</v>
      </c>
      <c r="AA91" s="98" t="s">
        <v>105</v>
      </c>
    </row>
    <row r="92" spans="1:27" x14ac:dyDescent="0.2">
      <c r="A92" s="1">
        <v>1160</v>
      </c>
      <c r="B92" s="104">
        <f t="shared" si="36"/>
        <v>2</v>
      </c>
      <c r="C92" s="105">
        <f t="shared" si="37"/>
        <v>35.681280000000015</v>
      </c>
      <c r="D92" s="106">
        <f>$P92 *(1+ $AI$11)</f>
        <v>194.60159999999999</v>
      </c>
      <c r="E92" s="30">
        <f t="shared" si="38"/>
        <v>3</v>
      </c>
      <c r="F92" s="31">
        <f t="shared" si="39"/>
        <v>25.649746192893389</v>
      </c>
      <c r="G92" s="32">
        <f>$P92 *(1+ $AI$12)</f>
        <v>205.64974619289339</v>
      </c>
      <c r="H92" s="30">
        <f t="shared" si="40"/>
        <v>5</v>
      </c>
      <c r="I92" s="31">
        <f t="shared" si="41"/>
        <v>19.441624365482255</v>
      </c>
      <c r="J92" s="32">
        <f>$P92 *(1+ $AI$13)</f>
        <v>212.96108291032149</v>
      </c>
      <c r="K92" s="30">
        <f t="shared" si="42"/>
        <v>11</v>
      </c>
      <c r="L92" s="31">
        <f t="shared" si="43"/>
        <v>17.157360406091357</v>
      </c>
      <c r="M92" s="32">
        <f>$P92 *(1+ $AI$14)</f>
        <v>225.7191201353638</v>
      </c>
      <c r="N92" s="30">
        <f t="shared" si="44"/>
        <v>19</v>
      </c>
      <c r="O92" s="31">
        <f t="shared" si="45"/>
        <v>20</v>
      </c>
      <c r="P92" s="32">
        <f t="shared" si="46"/>
        <v>232</v>
      </c>
      <c r="Q92" s="104">
        <f t="shared" si="47"/>
        <v>40</v>
      </c>
      <c r="R92" s="105">
        <f t="shared" si="48"/>
        <v>6.116751269035376</v>
      </c>
      <c r="S92" s="106">
        <f>$P92 *(1+ $AI$15)</f>
        <v>240.61167512690355</v>
      </c>
      <c r="T92" s="30">
        <f t="shared" si="49"/>
        <v>88</v>
      </c>
      <c r="U92" s="31">
        <f t="shared" si="50"/>
        <v>44.517766497461707</v>
      </c>
      <c r="V92" s="32">
        <f>$P92 *(1+ $AI$16)</f>
        <v>252.37671603258499</v>
      </c>
      <c r="W92" s="30">
        <f t="shared" si="51"/>
        <v>3</v>
      </c>
      <c r="X92" s="31">
        <f t="shared" si="52"/>
        <v>5</v>
      </c>
      <c r="Y92" s="31">
        <f t="shared" si="53"/>
        <v>43.654822335025528</v>
      </c>
      <c r="Z92" s="33">
        <f>$P92 *(1+ $AI$17)</f>
        <v>264.09894116210512</v>
      </c>
      <c r="AA92" s="98" t="s">
        <v>35</v>
      </c>
    </row>
    <row r="93" spans="1:27" x14ac:dyDescent="0.2">
      <c r="A93" s="1">
        <v>1165</v>
      </c>
      <c r="B93" s="124">
        <f t="shared" si="36"/>
        <v>2</v>
      </c>
      <c r="C93" s="125">
        <f t="shared" si="37"/>
        <v>36.35232000000002</v>
      </c>
      <c r="D93" s="126">
        <f>$P93 *(1+ $AI$11)</f>
        <v>195.44040000000001</v>
      </c>
      <c r="E93" s="124">
        <f t="shared" si="38"/>
        <v>3</v>
      </c>
      <c r="F93" s="125">
        <f t="shared" si="39"/>
        <v>26.536167512690355</v>
      </c>
      <c r="G93" s="126">
        <f>$P93 *(1+ $AI$12)</f>
        <v>206.53616751269035</v>
      </c>
      <c r="H93" s="124">
        <f t="shared" si="40"/>
        <v>5</v>
      </c>
      <c r="I93" s="125">
        <f t="shared" si="41"/>
        <v>20.81852791878174</v>
      </c>
      <c r="J93" s="126">
        <f>$P93 *(1+ $AI$13)</f>
        <v>213.87901861252115</v>
      </c>
      <c r="K93" s="124">
        <f t="shared" si="42"/>
        <v>11</v>
      </c>
      <c r="L93" s="125">
        <f t="shared" si="43"/>
        <v>20.076142131979736</v>
      </c>
      <c r="M93" s="126">
        <f>$P93 *(1+ $AI$14)</f>
        <v>226.69204737732659</v>
      </c>
      <c r="N93" s="124">
        <f t="shared" si="44"/>
        <v>19</v>
      </c>
      <c r="O93" s="125">
        <f t="shared" si="45"/>
        <v>25</v>
      </c>
      <c r="P93" s="126">
        <f t="shared" si="46"/>
        <v>233</v>
      </c>
      <c r="Q93" s="124">
        <f t="shared" si="47"/>
        <v>40</v>
      </c>
      <c r="R93" s="125">
        <f t="shared" si="48"/>
        <v>16.487944162436634</v>
      </c>
      <c r="S93" s="126">
        <f>$P93 *(1+ $AI$15)</f>
        <v>241.64879441624367</v>
      </c>
      <c r="T93" s="124">
        <f t="shared" si="49"/>
        <v>89</v>
      </c>
      <c r="U93" s="125">
        <f t="shared" si="50"/>
        <v>7.468274111674873</v>
      </c>
      <c r="V93" s="126">
        <f>$P93 *(1+ $AI$16)</f>
        <v>253.46454670513924</v>
      </c>
      <c r="W93" s="124">
        <f t="shared" si="51"/>
        <v>3</v>
      </c>
      <c r="X93" s="125">
        <f t="shared" si="52"/>
        <v>6</v>
      </c>
      <c r="Y93" s="125">
        <f t="shared" si="53"/>
        <v>31.687817258884024</v>
      </c>
      <c r="Z93" s="127">
        <f>$P93 *(1+ $AI$17)</f>
        <v>265.2372986671142</v>
      </c>
    </row>
    <row r="94" spans="1:27" x14ac:dyDescent="0.2">
      <c r="A94" s="1">
        <v>1170</v>
      </c>
      <c r="B94" s="124">
        <f t="shared" si="36"/>
        <v>2</v>
      </c>
      <c r="C94" s="125">
        <f t="shared" si="37"/>
        <v>37.023360000000025</v>
      </c>
      <c r="D94" s="126">
        <f>$P94 *(1+ $AI$11)</f>
        <v>196.2792</v>
      </c>
      <c r="E94" s="124">
        <f t="shared" si="38"/>
        <v>3</v>
      </c>
      <c r="F94" s="125">
        <f t="shared" si="39"/>
        <v>27.422588832487293</v>
      </c>
      <c r="G94" s="126">
        <f>$P94 *(1+ $AI$12)</f>
        <v>207.42258883248729</v>
      </c>
      <c r="H94" s="124">
        <f t="shared" si="40"/>
        <v>5</v>
      </c>
      <c r="I94" s="125">
        <f t="shared" si="41"/>
        <v>22.195431472081225</v>
      </c>
      <c r="J94" s="126">
        <f>$P94 *(1+ $AI$13)</f>
        <v>214.79695431472081</v>
      </c>
      <c r="K94" s="124">
        <f t="shared" si="42"/>
        <v>11</v>
      </c>
      <c r="L94" s="125">
        <f t="shared" si="43"/>
        <v>22.994923857868116</v>
      </c>
      <c r="M94" s="126">
        <f>$P94 *(1+ $AI$14)</f>
        <v>227.66497461928935</v>
      </c>
      <c r="N94" s="124">
        <f t="shared" si="44"/>
        <v>19</v>
      </c>
      <c r="O94" s="125">
        <f t="shared" si="45"/>
        <v>30</v>
      </c>
      <c r="P94" s="126">
        <f t="shared" si="46"/>
        <v>234</v>
      </c>
      <c r="Q94" s="124">
        <f t="shared" si="47"/>
        <v>40</v>
      </c>
      <c r="R94" s="125">
        <f t="shared" si="48"/>
        <v>26.859137055837891</v>
      </c>
      <c r="S94" s="126">
        <f>$P94 *(1+ $AI$15)</f>
        <v>242.68591370558377</v>
      </c>
      <c r="T94" s="124">
        <f t="shared" si="49"/>
        <v>89</v>
      </c>
      <c r="U94" s="125">
        <f t="shared" si="50"/>
        <v>30.418781725888039</v>
      </c>
      <c r="V94" s="126">
        <f>$P94 *(1+ $AI$16)</f>
        <v>254.55237737769349</v>
      </c>
      <c r="W94" s="124">
        <f t="shared" si="51"/>
        <v>3</v>
      </c>
      <c r="X94" s="125">
        <f t="shared" si="52"/>
        <v>7</v>
      </c>
      <c r="Y94" s="125">
        <f t="shared" si="53"/>
        <v>19.720812182738882</v>
      </c>
      <c r="Z94" s="127">
        <f>$P94 *(1+ $AI$17)</f>
        <v>266.37565617212323</v>
      </c>
    </row>
    <row r="95" spans="1:27" x14ac:dyDescent="0.2">
      <c r="A95" s="1">
        <v>1175</v>
      </c>
      <c r="B95" s="30">
        <f t="shared" si="36"/>
        <v>2</v>
      </c>
      <c r="C95" s="31">
        <f t="shared" si="37"/>
        <v>37.694400000000002</v>
      </c>
      <c r="D95" s="32">
        <f>$P95 *(1+ $AI$11)</f>
        <v>197.11799999999999</v>
      </c>
      <c r="E95" s="30">
        <f t="shared" si="38"/>
        <v>3</v>
      </c>
      <c r="F95" s="31">
        <f t="shared" si="39"/>
        <v>28.309010152284259</v>
      </c>
      <c r="G95" s="32">
        <f>$P95 *(1+ $AI$12)</f>
        <v>208.30901015228426</v>
      </c>
      <c r="H95" s="30">
        <f t="shared" si="40"/>
        <v>5</v>
      </c>
      <c r="I95" s="31">
        <f t="shared" si="41"/>
        <v>23.57233502538071</v>
      </c>
      <c r="J95" s="32">
        <f>$P95 *(1+ $AI$13)</f>
        <v>215.71489001692046</v>
      </c>
      <c r="K95" s="30">
        <f t="shared" si="42"/>
        <v>11</v>
      </c>
      <c r="L95" s="31">
        <f t="shared" si="43"/>
        <v>25.913705583756382</v>
      </c>
      <c r="M95" s="32">
        <f>$P95 *(1+ $AI$14)</f>
        <v>228.63790186125212</v>
      </c>
      <c r="N95" s="30">
        <f t="shared" si="44"/>
        <v>19</v>
      </c>
      <c r="O95" s="31">
        <f t="shared" si="45"/>
        <v>35</v>
      </c>
      <c r="P95" s="32">
        <f t="shared" si="46"/>
        <v>235</v>
      </c>
      <c r="Q95" s="30">
        <f t="shared" si="47"/>
        <v>40</v>
      </c>
      <c r="R95" s="31">
        <f t="shared" si="48"/>
        <v>37.230329949238694</v>
      </c>
      <c r="S95" s="32">
        <f>$P95 *(1+ $AI$15)</f>
        <v>243.72303299492387</v>
      </c>
      <c r="T95" s="104">
        <f t="shared" si="49"/>
        <v>89</v>
      </c>
      <c r="U95" s="105">
        <f t="shared" si="50"/>
        <v>53.369289340101204</v>
      </c>
      <c r="V95" s="106">
        <f>$P95 *(1+ $AI$16)</f>
        <v>255.64020805024774</v>
      </c>
      <c r="W95" s="30">
        <f t="shared" si="51"/>
        <v>3</v>
      </c>
      <c r="X95" s="31">
        <f t="shared" si="52"/>
        <v>8</v>
      </c>
      <c r="Y95" s="31">
        <f t="shared" si="53"/>
        <v>7.7538071065973782</v>
      </c>
      <c r="Z95" s="33">
        <f>$P95 *(1+ $AI$17)</f>
        <v>267.51401367713231</v>
      </c>
      <c r="AA95" s="98" t="s">
        <v>106</v>
      </c>
    </row>
    <row r="96" spans="1:27" x14ac:dyDescent="0.2">
      <c r="A96" s="1">
        <v>1180</v>
      </c>
      <c r="B96" s="30">
        <f t="shared" si="36"/>
        <v>2</v>
      </c>
      <c r="C96" s="31">
        <f t="shared" si="37"/>
        <v>38.365440000000007</v>
      </c>
      <c r="D96" s="32">
        <f>$P96 *(1+ $AI$11)</f>
        <v>197.95679999999999</v>
      </c>
      <c r="E96" s="30">
        <f t="shared" si="38"/>
        <v>3</v>
      </c>
      <c r="F96" s="31">
        <f t="shared" si="39"/>
        <v>29.195431472081196</v>
      </c>
      <c r="G96" s="32">
        <f>$P96 *(1+ $AI$12)</f>
        <v>209.1954314720812</v>
      </c>
      <c r="H96" s="30">
        <f t="shared" si="40"/>
        <v>5</v>
      </c>
      <c r="I96" s="31">
        <f t="shared" si="41"/>
        <v>24.949238578680195</v>
      </c>
      <c r="J96" s="32">
        <f>$P96 *(1+ $AI$13)</f>
        <v>216.63282571912012</v>
      </c>
      <c r="K96" s="104">
        <f t="shared" si="42"/>
        <v>11</v>
      </c>
      <c r="L96" s="105">
        <f t="shared" si="43"/>
        <v>28.832487309644762</v>
      </c>
      <c r="M96" s="106">
        <f>$P96 *(1+ $AI$14)</f>
        <v>229.61082910321491</v>
      </c>
      <c r="N96" s="30">
        <f t="shared" si="44"/>
        <v>19</v>
      </c>
      <c r="O96" s="31">
        <f t="shared" si="45"/>
        <v>40</v>
      </c>
      <c r="P96" s="32">
        <f t="shared" si="46"/>
        <v>236</v>
      </c>
      <c r="Q96" s="30">
        <f t="shared" si="47"/>
        <v>40</v>
      </c>
      <c r="R96" s="31">
        <f t="shared" si="48"/>
        <v>47.601522842639497</v>
      </c>
      <c r="S96" s="32">
        <f>$P96 *(1+ $AI$15)</f>
        <v>244.76015228426397</v>
      </c>
      <c r="T96" s="30">
        <f t="shared" si="49"/>
        <v>90</v>
      </c>
      <c r="U96" s="31">
        <f t="shared" si="50"/>
        <v>16.319796954315279</v>
      </c>
      <c r="V96" s="32">
        <f>$P96 *(1+ $AI$16)</f>
        <v>256.72803872280201</v>
      </c>
      <c r="W96" s="30">
        <f t="shared" si="51"/>
        <v>3</v>
      </c>
      <c r="X96" s="31">
        <f t="shared" si="52"/>
        <v>8</v>
      </c>
      <c r="Y96" s="31">
        <f t="shared" si="53"/>
        <v>55.786802030455874</v>
      </c>
      <c r="Z96" s="33">
        <f>$P96 *(1+ $AI$17)</f>
        <v>268.65237118214139</v>
      </c>
      <c r="AA96" s="98" t="s">
        <v>107</v>
      </c>
    </row>
    <row r="97" spans="1:27" x14ac:dyDescent="0.2">
      <c r="A97" s="1">
        <v>1185</v>
      </c>
      <c r="B97" s="86">
        <f t="shared" si="36"/>
        <v>2</v>
      </c>
      <c r="C97" s="87">
        <f t="shared" si="37"/>
        <v>39.036480000000012</v>
      </c>
      <c r="D97" s="88">
        <f>$P97 *(1+ $AI$11)</f>
        <v>198.79560000000001</v>
      </c>
      <c r="E97" s="86">
        <f t="shared" si="38"/>
        <v>3</v>
      </c>
      <c r="F97" s="87">
        <f t="shared" si="39"/>
        <v>30.081852791878163</v>
      </c>
      <c r="G97" s="88">
        <f>$P97 *(1+ $AI$12)</f>
        <v>210.08185279187816</v>
      </c>
      <c r="H97" s="86">
        <f t="shared" si="40"/>
        <v>5</v>
      </c>
      <c r="I97" s="87">
        <f t="shared" si="41"/>
        <v>26.326142131979736</v>
      </c>
      <c r="J97" s="88">
        <f>$P97 *(1+ $AI$13)</f>
        <v>217.55076142131981</v>
      </c>
      <c r="K97" s="86">
        <f t="shared" si="42"/>
        <v>11</v>
      </c>
      <c r="L97" s="87">
        <f t="shared" si="43"/>
        <v>31.751269035533028</v>
      </c>
      <c r="M97" s="88">
        <f>$P97 *(1+ $AI$14)</f>
        <v>230.58375634517768</v>
      </c>
      <c r="N97" s="86">
        <f t="shared" si="44"/>
        <v>19</v>
      </c>
      <c r="O97" s="87">
        <f t="shared" si="45"/>
        <v>45</v>
      </c>
      <c r="P97" s="88">
        <f t="shared" si="46"/>
        <v>237</v>
      </c>
      <c r="Q97" s="86">
        <f t="shared" si="47"/>
        <v>40</v>
      </c>
      <c r="R97" s="87">
        <f t="shared" si="48"/>
        <v>57.972715736040755</v>
      </c>
      <c r="S97" s="88">
        <f>$P97 *(1+ $AI$15)</f>
        <v>245.79727157360406</v>
      </c>
      <c r="T97" s="86">
        <f t="shared" si="49"/>
        <v>90</v>
      </c>
      <c r="U97" s="87">
        <f t="shared" si="50"/>
        <v>39.270304568528445</v>
      </c>
      <c r="V97" s="88">
        <f>$P97 *(1+ $AI$16)</f>
        <v>257.81586939535623</v>
      </c>
      <c r="W97" s="86">
        <f t="shared" si="51"/>
        <v>3</v>
      </c>
      <c r="X97" s="87">
        <f t="shared" si="52"/>
        <v>9</v>
      </c>
      <c r="Y97" s="87">
        <f t="shared" si="53"/>
        <v>43.81979695431437</v>
      </c>
      <c r="Z97" s="89">
        <f>$P97 *(1+ $AI$17)</f>
        <v>269.79072868715048</v>
      </c>
      <c r="AA97" s="103" t="s">
        <v>43</v>
      </c>
    </row>
    <row r="98" spans="1:27" x14ac:dyDescent="0.2">
      <c r="A98" s="1">
        <v>1190</v>
      </c>
      <c r="B98" s="104">
        <f t="shared" si="36"/>
        <v>2</v>
      </c>
      <c r="C98" s="105">
        <f t="shared" si="37"/>
        <v>39.707520000000017</v>
      </c>
      <c r="D98" s="106">
        <f>$P98 *(1+ $AI$11)</f>
        <v>199.6344</v>
      </c>
      <c r="E98" s="30">
        <f t="shared" si="38"/>
        <v>3</v>
      </c>
      <c r="F98" s="31">
        <f t="shared" si="39"/>
        <v>30.968274111675129</v>
      </c>
      <c r="G98" s="32">
        <f>$P98 *(1+ $AI$12)</f>
        <v>210.96827411167513</v>
      </c>
      <c r="H98" s="30">
        <f t="shared" si="40"/>
        <v>5</v>
      </c>
      <c r="I98" s="31">
        <f t="shared" si="41"/>
        <v>27.703045685279221</v>
      </c>
      <c r="J98" s="32">
        <f>$P98 *(1+ $AI$13)</f>
        <v>218.46869712351946</v>
      </c>
      <c r="K98" s="30">
        <f t="shared" si="42"/>
        <v>11</v>
      </c>
      <c r="L98" s="31">
        <f t="shared" si="43"/>
        <v>34.670050761421408</v>
      </c>
      <c r="M98" s="32">
        <f>$P98 *(1+ $AI$14)</f>
        <v>231.55668358714047</v>
      </c>
      <c r="N98" s="30">
        <f t="shared" si="44"/>
        <v>19</v>
      </c>
      <c r="O98" s="31">
        <f t="shared" si="45"/>
        <v>50</v>
      </c>
      <c r="P98" s="32">
        <f t="shared" si="46"/>
        <v>238</v>
      </c>
      <c r="Q98" s="30">
        <f t="shared" si="47"/>
        <v>41</v>
      </c>
      <c r="R98" s="31">
        <f t="shared" si="48"/>
        <v>8.3439086294415574</v>
      </c>
      <c r="S98" s="32">
        <f>$P98 *(1+ $AI$15)</f>
        <v>246.83439086294416</v>
      </c>
      <c r="T98" s="30">
        <f t="shared" si="49"/>
        <v>91</v>
      </c>
      <c r="U98" s="31">
        <f t="shared" si="50"/>
        <v>2.2208121827407012</v>
      </c>
      <c r="V98" s="32">
        <f>$P98 *(1+ $AI$16)</f>
        <v>258.90370006791045</v>
      </c>
      <c r="W98" s="30">
        <f t="shared" si="51"/>
        <v>3</v>
      </c>
      <c r="X98" s="31">
        <f t="shared" si="52"/>
        <v>10</v>
      </c>
      <c r="Y98" s="31">
        <f t="shared" si="53"/>
        <v>31.852791878172866</v>
      </c>
      <c r="Z98" s="33">
        <f>$P98 *(1+ $AI$17)</f>
        <v>270.92908619215956</v>
      </c>
      <c r="AA98" s="98" t="s">
        <v>108</v>
      </c>
    </row>
    <row r="99" spans="1:27" ht="15" thickBot="1" x14ac:dyDescent="0.25">
      <c r="A99" s="1">
        <v>1195</v>
      </c>
      <c r="B99" s="107">
        <f t="shared" si="36"/>
        <v>2</v>
      </c>
      <c r="C99" s="108">
        <f t="shared" si="37"/>
        <v>40.378559999999993</v>
      </c>
      <c r="D99" s="109">
        <f>$P99 *(1+ $AI$11)</f>
        <v>200.47319999999999</v>
      </c>
      <c r="E99" s="38">
        <f t="shared" si="38"/>
        <v>3</v>
      </c>
      <c r="F99" s="39">
        <f t="shared" si="39"/>
        <v>31.854695431472067</v>
      </c>
      <c r="G99" s="40">
        <f>$P99 *(1+ $AI$12)</f>
        <v>211.85469543147207</v>
      </c>
      <c r="H99" s="38">
        <f t="shared" si="40"/>
        <v>5</v>
      </c>
      <c r="I99" s="39">
        <f t="shared" si="41"/>
        <v>29.079949238578706</v>
      </c>
      <c r="J99" s="40">
        <f>$P99 *(1+ $AI$13)</f>
        <v>219.38663282571912</v>
      </c>
      <c r="K99" s="38">
        <f t="shared" si="42"/>
        <v>11</v>
      </c>
      <c r="L99" s="39">
        <f t="shared" si="43"/>
        <v>37.588832487309674</v>
      </c>
      <c r="M99" s="40">
        <f>$P99 *(1+ $AI$14)</f>
        <v>232.52961082910323</v>
      </c>
      <c r="N99" s="38">
        <f t="shared" si="44"/>
        <v>19</v>
      </c>
      <c r="O99" s="39">
        <f t="shared" si="45"/>
        <v>55</v>
      </c>
      <c r="P99" s="40">
        <f t="shared" si="46"/>
        <v>239</v>
      </c>
      <c r="Q99" s="38">
        <f t="shared" si="47"/>
        <v>41</v>
      </c>
      <c r="R99" s="39">
        <f t="shared" si="48"/>
        <v>18.715101522842815</v>
      </c>
      <c r="S99" s="40">
        <f>$P99 *(1+ $AI$15)</f>
        <v>247.87151015228426</v>
      </c>
      <c r="T99" s="38">
        <f t="shared" si="49"/>
        <v>91</v>
      </c>
      <c r="U99" s="39">
        <f t="shared" si="50"/>
        <v>25.171319796954776</v>
      </c>
      <c r="V99" s="40">
        <f>$P99 *(1+ $AI$16)</f>
        <v>259.99153074046473</v>
      </c>
      <c r="W99" s="38">
        <f t="shared" si="51"/>
        <v>3</v>
      </c>
      <c r="X99" s="39">
        <f t="shared" si="52"/>
        <v>11</v>
      </c>
      <c r="Y99" s="39">
        <f t="shared" si="53"/>
        <v>19.885786802031362</v>
      </c>
      <c r="Z99" s="41">
        <f>$P99 *(1+ $AI$17)</f>
        <v>272.06744369716864</v>
      </c>
      <c r="AA99" s="98" t="s">
        <v>108</v>
      </c>
    </row>
    <row r="100" spans="1:27" x14ac:dyDescent="0.2">
      <c r="A100" s="1">
        <v>1200</v>
      </c>
      <c r="B100" s="6">
        <f t="shared" si="36"/>
        <v>2</v>
      </c>
      <c r="C100" s="7">
        <f t="shared" si="37"/>
        <v>41.049600000000027</v>
      </c>
      <c r="D100" s="8">
        <f>$P100 *(1+ $AI$11)</f>
        <v>201.31200000000001</v>
      </c>
      <c r="E100" s="6">
        <f t="shared" si="38"/>
        <v>3</v>
      </c>
      <c r="F100" s="7">
        <f t="shared" si="39"/>
        <v>32.741116751269033</v>
      </c>
      <c r="G100" s="8">
        <f>$P100 *(1+ $AI$12)</f>
        <v>212.74111675126903</v>
      </c>
      <c r="H100" s="113">
        <f t="shared" si="40"/>
        <v>5</v>
      </c>
      <c r="I100" s="114">
        <f t="shared" si="41"/>
        <v>30.456852791878191</v>
      </c>
      <c r="J100" s="115">
        <f>$P100 *(1+ $AI$13)</f>
        <v>220.30456852791878</v>
      </c>
      <c r="K100" s="6">
        <f t="shared" si="42"/>
        <v>11</v>
      </c>
      <c r="L100" s="7">
        <f t="shared" si="43"/>
        <v>40.50761421319794</v>
      </c>
      <c r="M100" s="8">
        <f>$P100 *(1+ $AI$14)</f>
        <v>233.502538071066</v>
      </c>
      <c r="N100" s="6">
        <f t="shared" si="44"/>
        <v>20</v>
      </c>
      <c r="O100" s="7">
        <f t="shared" si="45"/>
        <v>0</v>
      </c>
      <c r="P100" s="8">
        <f t="shared" si="46"/>
        <v>240</v>
      </c>
      <c r="Q100" s="6">
        <f t="shared" si="47"/>
        <v>41</v>
      </c>
      <c r="R100" s="7">
        <f t="shared" si="48"/>
        <v>29.086294416243618</v>
      </c>
      <c r="S100" s="8">
        <f>$P100 *(1+ $AI$15)</f>
        <v>248.90862944162438</v>
      </c>
      <c r="T100" s="6">
        <f t="shared" si="49"/>
        <v>91</v>
      </c>
      <c r="U100" s="7">
        <f t="shared" si="50"/>
        <v>48.121827411167033</v>
      </c>
      <c r="V100" s="8">
        <f>$P100 *(1+ $AI$16)</f>
        <v>261.07936141301894</v>
      </c>
      <c r="W100" s="6">
        <f t="shared" si="51"/>
        <v>3</v>
      </c>
      <c r="X100" s="7">
        <f t="shared" si="52"/>
        <v>12</v>
      </c>
      <c r="Y100" s="7">
        <f t="shared" si="53"/>
        <v>7.9187817258862196</v>
      </c>
      <c r="Z100" s="9">
        <f>$P100 *(1+ $AI$17)</f>
        <v>273.20580120217767</v>
      </c>
      <c r="AA100" s="98" t="s">
        <v>34</v>
      </c>
    </row>
    <row r="101" spans="1:27" x14ac:dyDescent="0.2">
      <c r="A101" s="1">
        <v>1205</v>
      </c>
      <c r="B101" s="10">
        <f t="shared" si="36"/>
        <v>2</v>
      </c>
      <c r="C101" s="11">
        <f t="shared" si="37"/>
        <v>41.720640000000003</v>
      </c>
      <c r="D101" s="12">
        <f>$P101 *(1+ $AI$11)</f>
        <v>202.1508</v>
      </c>
      <c r="E101" s="10">
        <f t="shared" si="38"/>
        <v>3</v>
      </c>
      <c r="F101" s="11">
        <f t="shared" si="39"/>
        <v>33.62753807106597</v>
      </c>
      <c r="G101" s="12">
        <f>$P101 *(1+ $AI$12)</f>
        <v>213.62753807106597</v>
      </c>
      <c r="H101" s="10">
        <f t="shared" si="40"/>
        <v>5</v>
      </c>
      <c r="I101" s="11">
        <f t="shared" si="41"/>
        <v>31.833756345177676</v>
      </c>
      <c r="J101" s="12">
        <f>$P101 *(1+ $AI$13)</f>
        <v>221.22250423011843</v>
      </c>
      <c r="K101" s="10">
        <f t="shared" si="42"/>
        <v>11</v>
      </c>
      <c r="L101" s="11">
        <f t="shared" si="43"/>
        <v>43.426395939086433</v>
      </c>
      <c r="M101" s="12">
        <f>$P101 *(1+ $AI$14)</f>
        <v>234.47546531302879</v>
      </c>
      <c r="N101" s="10">
        <f t="shared" si="44"/>
        <v>20</v>
      </c>
      <c r="O101" s="11">
        <f t="shared" si="45"/>
        <v>5</v>
      </c>
      <c r="P101" s="12">
        <f t="shared" si="46"/>
        <v>241</v>
      </c>
      <c r="Q101" s="104">
        <f t="shared" si="47"/>
        <v>41</v>
      </c>
      <c r="R101" s="105">
        <f t="shared" si="48"/>
        <v>39.457487309644875</v>
      </c>
      <c r="S101" s="106">
        <f>$P101 *(1+ $AI$15)</f>
        <v>249.94574873096448</v>
      </c>
      <c r="T101" s="10">
        <f t="shared" si="49"/>
        <v>92</v>
      </c>
      <c r="U101" s="11">
        <f t="shared" si="50"/>
        <v>11.072335025381108</v>
      </c>
      <c r="V101" s="12">
        <f>$P101 *(1+ $AI$16)</f>
        <v>262.16719208557322</v>
      </c>
      <c r="W101" s="10">
        <f t="shared" si="51"/>
        <v>3</v>
      </c>
      <c r="X101" s="11">
        <f t="shared" si="52"/>
        <v>12</v>
      </c>
      <c r="Y101" s="11">
        <f t="shared" si="53"/>
        <v>55.951776649744716</v>
      </c>
      <c r="Z101" s="13">
        <f>$P101 *(1+ $AI$17)</f>
        <v>274.34415870718675</v>
      </c>
      <c r="AA101" s="98" t="s">
        <v>109</v>
      </c>
    </row>
    <row r="102" spans="1:27" x14ac:dyDescent="0.2">
      <c r="A102" s="1">
        <v>1210</v>
      </c>
      <c r="B102" s="10">
        <f t="shared" si="36"/>
        <v>2</v>
      </c>
      <c r="C102" s="11">
        <f t="shared" si="37"/>
        <v>42.391680000000008</v>
      </c>
      <c r="D102" s="12">
        <f>$P102 *(1+ $AI$11)</f>
        <v>202.9896</v>
      </c>
      <c r="E102" s="104">
        <f t="shared" si="38"/>
        <v>3</v>
      </c>
      <c r="F102" s="105">
        <f t="shared" si="39"/>
        <v>34.513959390862937</v>
      </c>
      <c r="G102" s="106">
        <f>$P102 *(1+ $AI$12)</f>
        <v>214.51395939086294</v>
      </c>
      <c r="H102" s="10">
        <f t="shared" si="40"/>
        <v>5</v>
      </c>
      <c r="I102" s="11">
        <f t="shared" si="41"/>
        <v>33.210659898477161</v>
      </c>
      <c r="J102" s="12">
        <f>$P102 *(1+ $AI$13)</f>
        <v>222.14043993231812</v>
      </c>
      <c r="K102" s="10">
        <f t="shared" si="42"/>
        <v>11</v>
      </c>
      <c r="L102" s="11">
        <f t="shared" si="43"/>
        <v>46.345177664974699</v>
      </c>
      <c r="M102" s="12">
        <f>$P102 *(1+ $AI$14)</f>
        <v>235.44839255499156</v>
      </c>
      <c r="N102" s="10">
        <f t="shared" si="44"/>
        <v>20</v>
      </c>
      <c r="O102" s="11">
        <f t="shared" si="45"/>
        <v>10</v>
      </c>
      <c r="P102" s="12">
        <f t="shared" si="46"/>
        <v>242</v>
      </c>
      <c r="Q102" s="10">
        <f t="shared" si="47"/>
        <v>41</v>
      </c>
      <c r="R102" s="11">
        <f t="shared" si="48"/>
        <v>49.828680203045678</v>
      </c>
      <c r="S102" s="12">
        <f>$P102 *(1+ $AI$15)</f>
        <v>250.98286802030458</v>
      </c>
      <c r="T102" s="10">
        <f t="shared" si="49"/>
        <v>92</v>
      </c>
      <c r="U102" s="11">
        <f t="shared" si="50"/>
        <v>34.022842639593364</v>
      </c>
      <c r="V102" s="12">
        <f>$P102 *(1+ $AI$16)</f>
        <v>263.25502275812744</v>
      </c>
      <c r="W102" s="10">
        <f t="shared" si="51"/>
        <v>3</v>
      </c>
      <c r="X102" s="11">
        <f t="shared" si="52"/>
        <v>13</v>
      </c>
      <c r="Y102" s="11">
        <f t="shared" si="53"/>
        <v>43.984771573603211</v>
      </c>
      <c r="Z102" s="13">
        <f>$P102 *(1+ $AI$17)</f>
        <v>275.48251621219583</v>
      </c>
      <c r="AA102" s="98" t="s">
        <v>110</v>
      </c>
    </row>
    <row r="103" spans="1:27" x14ac:dyDescent="0.2">
      <c r="A103" s="1">
        <v>1215</v>
      </c>
      <c r="B103" s="10">
        <f t="shared" si="36"/>
        <v>2</v>
      </c>
      <c r="C103" s="11">
        <f t="shared" si="37"/>
        <v>43.062720000000013</v>
      </c>
      <c r="D103" s="12">
        <f>$P103 *(1+ $AI$11)</f>
        <v>203.82839999999999</v>
      </c>
      <c r="E103" s="10">
        <f t="shared" si="38"/>
        <v>3</v>
      </c>
      <c r="F103" s="11">
        <f t="shared" si="39"/>
        <v>35.400380710659874</v>
      </c>
      <c r="G103" s="12">
        <f>$P103 *(1+ $AI$12)</f>
        <v>215.40038071065987</v>
      </c>
      <c r="H103" s="10">
        <f t="shared" si="40"/>
        <v>5</v>
      </c>
      <c r="I103" s="11">
        <f t="shared" si="41"/>
        <v>34.587563451776646</v>
      </c>
      <c r="J103" s="12">
        <f>$P103 *(1+ $AI$13)</f>
        <v>223.05837563451777</v>
      </c>
      <c r="K103" s="10">
        <f t="shared" si="42"/>
        <v>11</v>
      </c>
      <c r="L103" s="11">
        <f t="shared" si="43"/>
        <v>49.263959390862965</v>
      </c>
      <c r="M103" s="12">
        <f>$P103 *(1+ $AI$14)</f>
        <v>236.42131979695432</v>
      </c>
      <c r="N103" s="10">
        <f t="shared" si="44"/>
        <v>20</v>
      </c>
      <c r="O103" s="11">
        <f t="shared" si="45"/>
        <v>15</v>
      </c>
      <c r="P103" s="12">
        <f t="shared" si="46"/>
        <v>243</v>
      </c>
      <c r="Q103" s="10">
        <f t="shared" si="47"/>
        <v>42</v>
      </c>
      <c r="R103" s="11">
        <f t="shared" si="48"/>
        <v>0.19987309644693596</v>
      </c>
      <c r="S103" s="12">
        <f>$P103 *(1+ $AI$15)</f>
        <v>252.01998730964468</v>
      </c>
      <c r="T103" s="10">
        <f t="shared" si="49"/>
        <v>92</v>
      </c>
      <c r="U103" s="11">
        <f t="shared" si="50"/>
        <v>56.973350253807439</v>
      </c>
      <c r="V103" s="12">
        <f>$P103 *(1+ $AI$16)</f>
        <v>264.34285343068171</v>
      </c>
      <c r="W103" s="104">
        <f t="shared" si="51"/>
        <v>3</v>
      </c>
      <c r="X103" s="105">
        <f t="shared" si="52"/>
        <v>14</v>
      </c>
      <c r="Y103" s="105">
        <f t="shared" si="53"/>
        <v>32.017766497461707</v>
      </c>
      <c r="Z103" s="110">
        <f>$P103 *(1+ $AI$17)</f>
        <v>276.62087371720492</v>
      </c>
      <c r="AA103" s="98" t="s">
        <v>111</v>
      </c>
    </row>
    <row r="104" spans="1:27" x14ac:dyDescent="0.2">
      <c r="A104" s="1">
        <v>1220</v>
      </c>
      <c r="B104" s="104">
        <f t="shared" si="36"/>
        <v>2</v>
      </c>
      <c r="C104" s="105">
        <f t="shared" si="37"/>
        <v>43.733760000000018</v>
      </c>
      <c r="D104" s="106">
        <f>$P104 *(1+ $AI$11)</f>
        <v>204.66720000000001</v>
      </c>
      <c r="E104" s="10">
        <f t="shared" si="38"/>
        <v>3</v>
      </c>
      <c r="F104" s="11">
        <f t="shared" si="39"/>
        <v>36.28680203045684</v>
      </c>
      <c r="G104" s="12">
        <f>$P104 *(1+ $AI$12)</f>
        <v>216.28680203045684</v>
      </c>
      <c r="H104" s="10">
        <f t="shared" si="40"/>
        <v>5</v>
      </c>
      <c r="I104" s="11">
        <f t="shared" si="41"/>
        <v>35.964467005076131</v>
      </c>
      <c r="J104" s="12">
        <f>$P104 *(1+ $AI$13)</f>
        <v>223.97631133671743</v>
      </c>
      <c r="K104" s="10">
        <f t="shared" si="42"/>
        <v>11</v>
      </c>
      <c r="L104" s="11">
        <f t="shared" si="43"/>
        <v>52.182741116751345</v>
      </c>
      <c r="M104" s="12">
        <f>$P104 *(1+ $AI$14)</f>
        <v>237.39424703891711</v>
      </c>
      <c r="N104" s="10">
        <f t="shared" si="44"/>
        <v>20</v>
      </c>
      <c r="O104" s="11">
        <f t="shared" si="45"/>
        <v>20</v>
      </c>
      <c r="P104" s="12">
        <f t="shared" si="46"/>
        <v>244</v>
      </c>
      <c r="Q104" s="10">
        <f t="shared" si="47"/>
        <v>42</v>
      </c>
      <c r="R104" s="11">
        <f t="shared" si="48"/>
        <v>10.571065989847739</v>
      </c>
      <c r="S104" s="12">
        <f>$P104 *(1+ $AI$15)</f>
        <v>253.05710659898477</v>
      </c>
      <c r="T104" s="104">
        <f t="shared" si="49"/>
        <v>93</v>
      </c>
      <c r="U104" s="105">
        <f t="shared" si="50"/>
        <v>19.923857868019695</v>
      </c>
      <c r="V104" s="106">
        <f>$P104 *(1+ $AI$16)</f>
        <v>265.43068410323593</v>
      </c>
      <c r="W104" s="10">
        <f t="shared" si="51"/>
        <v>3</v>
      </c>
      <c r="X104" s="11">
        <f t="shared" si="52"/>
        <v>15</v>
      </c>
      <c r="Y104" s="11">
        <f t="shared" si="53"/>
        <v>20.050761421320203</v>
      </c>
      <c r="Z104" s="13">
        <f>$P104 *(1+ $AI$17)</f>
        <v>277.759231222214</v>
      </c>
      <c r="AA104" s="98" t="s">
        <v>112</v>
      </c>
    </row>
    <row r="105" spans="1:27" x14ac:dyDescent="0.2">
      <c r="A105" s="1">
        <v>1225</v>
      </c>
      <c r="B105" s="10">
        <f t="shared" si="36"/>
        <v>2</v>
      </c>
      <c r="C105" s="11">
        <f t="shared" si="37"/>
        <v>44.404800000000023</v>
      </c>
      <c r="D105" s="12">
        <f>$P105 *(1+ $AI$11)</f>
        <v>205.506</v>
      </c>
      <c r="E105" s="10">
        <f t="shared" si="38"/>
        <v>3</v>
      </c>
      <c r="F105" s="11">
        <f t="shared" si="39"/>
        <v>37.173223350253807</v>
      </c>
      <c r="G105" s="12">
        <f>$P105 *(1+ $AI$12)</f>
        <v>217.17322335025381</v>
      </c>
      <c r="H105" s="10">
        <f t="shared" si="40"/>
        <v>5</v>
      </c>
      <c r="I105" s="11">
        <f t="shared" si="41"/>
        <v>37.341370558375615</v>
      </c>
      <c r="J105" s="12">
        <f>$P105 *(1+ $AI$13)</f>
        <v>224.89424703891709</v>
      </c>
      <c r="K105" s="10">
        <f t="shared" si="42"/>
        <v>11</v>
      </c>
      <c r="L105" s="11">
        <f t="shared" si="43"/>
        <v>55.101522842639611</v>
      </c>
      <c r="M105" s="12">
        <f>$P105 *(1+ $AI$14)</f>
        <v>238.36717428087988</v>
      </c>
      <c r="N105" s="104">
        <f t="shared" si="44"/>
        <v>20</v>
      </c>
      <c r="O105" s="105">
        <f t="shared" si="45"/>
        <v>25</v>
      </c>
      <c r="P105" s="106">
        <f t="shared" si="46"/>
        <v>245</v>
      </c>
      <c r="Q105" s="10">
        <f t="shared" si="47"/>
        <v>42</v>
      </c>
      <c r="R105" s="11">
        <f t="shared" si="48"/>
        <v>20.942258883248542</v>
      </c>
      <c r="S105" s="12">
        <f>$P105 *(1+ $AI$15)</f>
        <v>254.09422588832487</v>
      </c>
      <c r="T105" s="10">
        <f t="shared" si="49"/>
        <v>93</v>
      </c>
      <c r="U105" s="11">
        <f t="shared" si="50"/>
        <v>42.87436548223377</v>
      </c>
      <c r="V105" s="12">
        <f>$P105 *(1+ $AI$16)</f>
        <v>266.51851477579021</v>
      </c>
      <c r="W105" s="10">
        <f t="shared" si="51"/>
        <v>3</v>
      </c>
      <c r="X105" s="11">
        <f t="shared" si="52"/>
        <v>16</v>
      </c>
      <c r="Y105" s="11">
        <f t="shared" si="53"/>
        <v>8.0837563451786991</v>
      </c>
      <c r="Z105" s="13">
        <f>$P105 *(1+ $AI$17)</f>
        <v>278.89758872722308</v>
      </c>
      <c r="AA105" s="98" t="s">
        <v>113</v>
      </c>
    </row>
    <row r="106" spans="1:27" x14ac:dyDescent="0.2">
      <c r="A106" s="1">
        <v>1230</v>
      </c>
      <c r="B106" s="10">
        <f t="shared" si="36"/>
        <v>2</v>
      </c>
      <c r="C106" s="11">
        <f t="shared" si="37"/>
        <v>45.075839999999999</v>
      </c>
      <c r="D106" s="12">
        <f>$P106 *(1+ $AI$11)</f>
        <v>206.34479999999999</v>
      </c>
      <c r="E106" s="10">
        <f t="shared" si="38"/>
        <v>3</v>
      </c>
      <c r="F106" s="11">
        <f t="shared" si="39"/>
        <v>38.059644670050744</v>
      </c>
      <c r="G106" s="12">
        <f>$P106 *(1+ $AI$12)</f>
        <v>218.05964467005074</v>
      </c>
      <c r="H106" s="10">
        <f t="shared" si="40"/>
        <v>5</v>
      </c>
      <c r="I106" s="11">
        <f t="shared" si="41"/>
        <v>38.7182741116751</v>
      </c>
      <c r="J106" s="12">
        <f>$P106 *(1+ $AI$13)</f>
        <v>225.81218274111674</v>
      </c>
      <c r="K106" s="104">
        <f>ROUNDDOWN(M106*3/60,0)</f>
        <v>11</v>
      </c>
      <c r="L106" s="105">
        <f t="shared" si="43"/>
        <v>58.02030456852799</v>
      </c>
      <c r="M106" s="106">
        <f>$P106 *(1+ $AI$14)</f>
        <v>239.34010152284264</v>
      </c>
      <c r="N106" s="10">
        <f t="shared" si="44"/>
        <v>20</v>
      </c>
      <c r="O106" s="11">
        <f t="shared" si="45"/>
        <v>30</v>
      </c>
      <c r="P106" s="12">
        <f t="shared" si="46"/>
        <v>246</v>
      </c>
      <c r="Q106" s="104">
        <f t="shared" si="47"/>
        <v>42</v>
      </c>
      <c r="R106" s="105">
        <f t="shared" si="48"/>
        <v>31.313451776649799</v>
      </c>
      <c r="S106" s="106">
        <f>$P106 *(1+ $AI$15)</f>
        <v>255.131345177665</v>
      </c>
      <c r="T106" s="10">
        <f t="shared" si="49"/>
        <v>94</v>
      </c>
      <c r="U106" s="11">
        <f t="shared" si="50"/>
        <v>5.824873096446936</v>
      </c>
      <c r="V106" s="12">
        <f>$P106 *(1+ $AI$16)</f>
        <v>267.60634544834443</v>
      </c>
      <c r="W106" s="10">
        <f t="shared" si="51"/>
        <v>3</v>
      </c>
      <c r="X106" s="11">
        <f t="shared" si="52"/>
        <v>16</v>
      </c>
      <c r="Y106" s="11">
        <f t="shared" si="53"/>
        <v>56.116751269035376</v>
      </c>
      <c r="Z106" s="13">
        <f>$P106 *(1+ $AI$17)</f>
        <v>280.03594623223216</v>
      </c>
      <c r="AA106" s="98" t="s">
        <v>114</v>
      </c>
    </row>
    <row r="107" spans="1:27" x14ac:dyDescent="0.2">
      <c r="A107" s="1">
        <v>1235</v>
      </c>
      <c r="B107" s="10">
        <f t="shared" si="36"/>
        <v>2</v>
      </c>
      <c r="C107" s="11">
        <f t="shared" si="37"/>
        <v>45.746880000000004</v>
      </c>
      <c r="D107" s="12">
        <f>$P107 *(1+ $AI$11)</f>
        <v>207.18359999999998</v>
      </c>
      <c r="E107" s="10">
        <f t="shared" si="38"/>
        <v>3</v>
      </c>
      <c r="F107" s="11">
        <f t="shared" si="39"/>
        <v>38.94606598984771</v>
      </c>
      <c r="G107" s="12">
        <f>$P107 *(1+ $AI$12)</f>
        <v>218.94606598984771</v>
      </c>
      <c r="H107" s="10">
        <f t="shared" si="40"/>
        <v>5</v>
      </c>
      <c r="I107" s="11">
        <f t="shared" si="41"/>
        <v>40.095177664974585</v>
      </c>
      <c r="J107" s="12">
        <f>$P107 *(1+ $AI$13)</f>
        <v>226.7301184433164</v>
      </c>
      <c r="K107" s="104">
        <f t="shared" si="42"/>
        <v>12</v>
      </c>
      <c r="L107" s="105">
        <f t="shared" si="43"/>
        <v>0.93908629441625635</v>
      </c>
      <c r="M107" s="106">
        <f>$P107 *(1+ $AI$14)</f>
        <v>240.31302876480544</v>
      </c>
      <c r="N107" s="10">
        <f t="shared" si="44"/>
        <v>20</v>
      </c>
      <c r="O107" s="11">
        <f t="shared" si="45"/>
        <v>35</v>
      </c>
      <c r="P107" s="12">
        <f t="shared" si="46"/>
        <v>247</v>
      </c>
      <c r="Q107" s="10">
        <f t="shared" si="47"/>
        <v>42</v>
      </c>
      <c r="R107" s="11">
        <f t="shared" si="48"/>
        <v>41.684644670051057</v>
      </c>
      <c r="S107" s="12">
        <f>$P107 *(1+ $AI$15)</f>
        <v>256.16846446700509</v>
      </c>
      <c r="T107" s="10">
        <f t="shared" si="49"/>
        <v>94</v>
      </c>
      <c r="U107" s="11">
        <f t="shared" si="50"/>
        <v>28.775380710660102</v>
      </c>
      <c r="V107" s="12">
        <f>$P107 *(1+ $AI$16)</f>
        <v>268.6941761208987</v>
      </c>
      <c r="W107" s="10">
        <f t="shared" si="51"/>
        <v>3</v>
      </c>
      <c r="X107" s="11">
        <f t="shared" si="52"/>
        <v>17</v>
      </c>
      <c r="Y107" s="11">
        <f t="shared" si="53"/>
        <v>44.149746192892053</v>
      </c>
      <c r="Z107" s="13">
        <f>$P107 *(1+ $AI$17)</f>
        <v>281.17430373724119</v>
      </c>
      <c r="AA107" s="98" t="s">
        <v>114</v>
      </c>
    </row>
    <row r="108" spans="1:27" x14ac:dyDescent="0.2">
      <c r="A108" s="1">
        <v>1240</v>
      </c>
      <c r="B108" s="86">
        <f t="shared" si="36"/>
        <v>2</v>
      </c>
      <c r="C108" s="87">
        <f t="shared" si="37"/>
        <v>46.417920000000009</v>
      </c>
      <c r="D108" s="88">
        <f>$P108 *(1+ $AI$11)</f>
        <v>208.0224</v>
      </c>
      <c r="E108" s="86">
        <f t="shared" si="38"/>
        <v>3</v>
      </c>
      <c r="F108" s="87">
        <f t="shared" si="39"/>
        <v>39.832487309644648</v>
      </c>
      <c r="G108" s="88">
        <f>$P108 *(1+ $AI$12)</f>
        <v>219.83248730964465</v>
      </c>
      <c r="H108" s="86">
        <f t="shared" si="40"/>
        <v>5</v>
      </c>
      <c r="I108" s="87">
        <f t="shared" si="41"/>
        <v>41.472081218274127</v>
      </c>
      <c r="J108" s="88">
        <f>$P108 *(1+ $AI$13)</f>
        <v>227.64805414551608</v>
      </c>
      <c r="K108" s="86">
        <f t="shared" si="42"/>
        <v>12</v>
      </c>
      <c r="L108" s="87">
        <f t="shared" si="43"/>
        <v>3.857868020304636</v>
      </c>
      <c r="M108" s="88">
        <f>$P108 *(1+ $AI$14)</f>
        <v>241.2859560067682</v>
      </c>
      <c r="N108" s="86">
        <f t="shared" si="44"/>
        <v>20</v>
      </c>
      <c r="O108" s="87">
        <f t="shared" si="45"/>
        <v>40</v>
      </c>
      <c r="P108" s="88">
        <f t="shared" si="46"/>
        <v>248</v>
      </c>
      <c r="Q108" s="86">
        <f t="shared" si="47"/>
        <v>42</v>
      </c>
      <c r="R108" s="87">
        <f t="shared" si="48"/>
        <v>52.05583756345186</v>
      </c>
      <c r="S108" s="88">
        <f>$P108 *(1+ $AI$15)</f>
        <v>257.20558375634516</v>
      </c>
      <c r="T108" s="86">
        <f t="shared" si="49"/>
        <v>94</v>
      </c>
      <c r="U108" s="87">
        <f t="shared" si="50"/>
        <v>51.725888324873267</v>
      </c>
      <c r="V108" s="88">
        <f>$P108 *(1+ $AI$16)</f>
        <v>269.78200679345292</v>
      </c>
      <c r="W108" s="86">
        <f t="shared" si="51"/>
        <v>3</v>
      </c>
      <c r="X108" s="87">
        <f t="shared" si="52"/>
        <v>18</v>
      </c>
      <c r="Y108" s="87">
        <f t="shared" si="53"/>
        <v>32.182741116750549</v>
      </c>
      <c r="Z108" s="89">
        <f>$P108 *(1+ $AI$17)</f>
        <v>282.31266124225027</v>
      </c>
      <c r="AA108" s="103" t="s">
        <v>44</v>
      </c>
    </row>
    <row r="109" spans="1:27" x14ac:dyDescent="0.2">
      <c r="A109" s="1">
        <v>1245</v>
      </c>
      <c r="B109" s="124">
        <f t="shared" si="36"/>
        <v>2</v>
      </c>
      <c r="C109" s="125">
        <f t="shared" si="37"/>
        <v>47.088960000000014</v>
      </c>
      <c r="D109" s="126">
        <f>$P109 *(1+ $AI$11)</f>
        <v>208.8612</v>
      </c>
      <c r="E109" s="124">
        <f t="shared" si="38"/>
        <v>3</v>
      </c>
      <c r="F109" s="125">
        <f t="shared" si="39"/>
        <v>40.718908629441614</v>
      </c>
      <c r="G109" s="126">
        <f>$P109 *(1+ $AI$12)</f>
        <v>220.71890862944161</v>
      </c>
      <c r="H109" s="124">
        <f t="shared" si="40"/>
        <v>5</v>
      </c>
      <c r="I109" s="125">
        <f t="shared" si="41"/>
        <v>42.848984771573612</v>
      </c>
      <c r="J109" s="126">
        <f>$P109 *(1+ $AI$13)</f>
        <v>228.56598984771574</v>
      </c>
      <c r="K109" s="124">
        <f t="shared" si="42"/>
        <v>12</v>
      </c>
      <c r="L109" s="125">
        <f t="shared" si="43"/>
        <v>6.7766497461929021</v>
      </c>
      <c r="M109" s="126">
        <f>$P109 *(1+ $AI$14)</f>
        <v>242.25888324873097</v>
      </c>
      <c r="N109" s="124">
        <f t="shared" si="44"/>
        <v>20</v>
      </c>
      <c r="O109" s="125">
        <f t="shared" si="45"/>
        <v>45</v>
      </c>
      <c r="P109" s="126">
        <f t="shared" si="46"/>
        <v>249</v>
      </c>
      <c r="Q109" s="124">
        <f t="shared" si="47"/>
        <v>43</v>
      </c>
      <c r="R109" s="125">
        <f t="shared" si="48"/>
        <v>2.4270304568526626</v>
      </c>
      <c r="S109" s="126">
        <f>$P109 *(1+ $AI$15)</f>
        <v>258.24270304568529</v>
      </c>
      <c r="T109" s="124">
        <f t="shared" si="49"/>
        <v>95</v>
      </c>
      <c r="U109" s="125">
        <f t="shared" si="50"/>
        <v>14.676395939087342</v>
      </c>
      <c r="V109" s="126">
        <f>$P109 *(1+ $AI$16)</f>
        <v>270.8698374660072</v>
      </c>
      <c r="W109" s="124">
        <f t="shared" si="51"/>
        <v>3</v>
      </c>
      <c r="X109" s="125">
        <f t="shared" si="52"/>
        <v>19</v>
      </c>
      <c r="Y109" s="125">
        <f t="shared" si="53"/>
        <v>20.215736040609045</v>
      </c>
      <c r="Z109" s="127">
        <f>$P109 *(1+ $AI$17)</f>
        <v>283.45101874725935</v>
      </c>
    </row>
    <row r="110" spans="1:27" x14ac:dyDescent="0.2">
      <c r="A110" s="1">
        <v>1250</v>
      </c>
      <c r="B110" s="104">
        <f t="shared" si="36"/>
        <v>2</v>
      </c>
      <c r="C110" s="105">
        <f t="shared" si="37"/>
        <v>47.759999999999991</v>
      </c>
      <c r="D110" s="106">
        <f>$P110 *(1+ $AI$11)</f>
        <v>209.7</v>
      </c>
      <c r="E110" s="10">
        <f t="shared" si="38"/>
        <v>3</v>
      </c>
      <c r="F110" s="11">
        <f t="shared" si="39"/>
        <v>41.60532994923858</v>
      </c>
      <c r="G110" s="12">
        <f>$P110 *(1+ $AI$12)</f>
        <v>221.60532994923858</v>
      </c>
      <c r="H110" s="10">
        <f t="shared" si="40"/>
        <v>5</v>
      </c>
      <c r="I110" s="11">
        <f t="shared" si="41"/>
        <v>44.225888324873097</v>
      </c>
      <c r="J110" s="12">
        <f>$P110 *(1+ $AI$13)</f>
        <v>229.4839255499154</v>
      </c>
      <c r="K110" s="10">
        <f t="shared" si="42"/>
        <v>12</v>
      </c>
      <c r="L110" s="11">
        <f t="shared" si="43"/>
        <v>9.6954314720812818</v>
      </c>
      <c r="M110" s="12">
        <f>$P110 *(1+ $AI$14)</f>
        <v>243.23181049069376</v>
      </c>
      <c r="N110" s="104">
        <f t="shared" si="44"/>
        <v>20</v>
      </c>
      <c r="O110" s="105">
        <f t="shared" si="45"/>
        <v>50</v>
      </c>
      <c r="P110" s="106">
        <f t="shared" si="46"/>
        <v>250</v>
      </c>
      <c r="Q110" s="10">
        <f t="shared" si="47"/>
        <v>43</v>
      </c>
      <c r="R110" s="11">
        <f t="shared" si="48"/>
        <v>12.798223350254375</v>
      </c>
      <c r="S110" s="12">
        <f>$P110 *(1+ $AI$15)</f>
        <v>259.27982233502541</v>
      </c>
      <c r="T110" s="10">
        <f t="shared" si="49"/>
        <v>95</v>
      </c>
      <c r="U110" s="11">
        <f t="shared" si="50"/>
        <v>37.626903553299599</v>
      </c>
      <c r="V110" s="12">
        <f>$P110 *(1+ $AI$16)</f>
        <v>271.95766813856142</v>
      </c>
      <c r="W110" s="104">
        <f t="shared" si="51"/>
        <v>3</v>
      </c>
      <c r="X110" s="105">
        <f t="shared" si="52"/>
        <v>20</v>
      </c>
      <c r="Y110" s="105">
        <f t="shared" si="53"/>
        <v>8.2487309644675406</v>
      </c>
      <c r="Z110" s="110">
        <f>$P110 *(1+ $AI$17)</f>
        <v>284.58937625226844</v>
      </c>
      <c r="AA110" s="98" t="s">
        <v>115</v>
      </c>
    </row>
    <row r="111" spans="1:27" ht="15" thickBot="1" x14ac:dyDescent="0.25">
      <c r="A111" s="1">
        <v>1255</v>
      </c>
      <c r="B111" s="18">
        <f t="shared" si="36"/>
        <v>2</v>
      </c>
      <c r="C111" s="19">
        <f t="shared" si="37"/>
        <v>48.431040000000024</v>
      </c>
      <c r="D111" s="20">
        <f>$P111 *(1+ $AI$11)</f>
        <v>210.53880000000001</v>
      </c>
      <c r="E111" s="18">
        <f t="shared" si="38"/>
        <v>3</v>
      </c>
      <c r="F111" s="19">
        <f t="shared" si="39"/>
        <v>42.491751269035518</v>
      </c>
      <c r="G111" s="20">
        <f>$P111 *(1+ $AI$12)</f>
        <v>222.49175126903552</v>
      </c>
      <c r="H111" s="107">
        <f t="shared" si="40"/>
        <v>5</v>
      </c>
      <c r="I111" s="108">
        <f t="shared" si="41"/>
        <v>45.602791878172582</v>
      </c>
      <c r="J111" s="109">
        <f>$P111 *(1+ $AI$13)</f>
        <v>230.40186125211505</v>
      </c>
      <c r="K111" s="18">
        <f t="shared" si="42"/>
        <v>12</v>
      </c>
      <c r="L111" s="19">
        <f t="shared" si="43"/>
        <v>12.614213197969548</v>
      </c>
      <c r="M111" s="20">
        <f>$P111 *(1+ $AI$14)</f>
        <v>244.20473773265653</v>
      </c>
      <c r="N111" s="18">
        <f t="shared" si="44"/>
        <v>20</v>
      </c>
      <c r="O111" s="19">
        <f t="shared" si="45"/>
        <v>55</v>
      </c>
      <c r="P111" s="20">
        <f t="shared" si="46"/>
        <v>251</v>
      </c>
      <c r="Q111" s="107">
        <f t="shared" si="47"/>
        <v>43</v>
      </c>
      <c r="R111" s="108">
        <f t="shared" si="48"/>
        <v>23.169416243654723</v>
      </c>
      <c r="S111" s="109">
        <f>$P111 *(1+ $AI$15)</f>
        <v>260.31694162436548</v>
      </c>
      <c r="T111" s="18">
        <f t="shared" si="49"/>
        <v>96</v>
      </c>
      <c r="U111" s="19">
        <f t="shared" si="50"/>
        <v>0.57741116751367372</v>
      </c>
      <c r="V111" s="20">
        <f>$P111 *(1+ $AI$16)</f>
        <v>273.04549881111569</v>
      </c>
      <c r="W111" s="18">
        <f t="shared" si="51"/>
        <v>3</v>
      </c>
      <c r="X111" s="19">
        <f t="shared" si="52"/>
        <v>20</v>
      </c>
      <c r="Y111" s="19">
        <f t="shared" si="53"/>
        <v>56.281725888324218</v>
      </c>
      <c r="Z111" s="21">
        <f>$P111 *(1+ $AI$17)</f>
        <v>285.72773375727752</v>
      </c>
      <c r="AA111" s="98" t="s">
        <v>116</v>
      </c>
    </row>
    <row r="112" spans="1:27" x14ac:dyDescent="0.2">
      <c r="A112" s="1">
        <v>1260</v>
      </c>
      <c r="B112" s="22">
        <f t="shared" si="36"/>
        <v>2</v>
      </c>
      <c r="C112" s="23">
        <f t="shared" si="37"/>
        <v>49.102080000000001</v>
      </c>
      <c r="D112" s="24">
        <f>$P112 *(1+ $AI$11)</f>
        <v>211.3776</v>
      </c>
      <c r="E112" s="22">
        <f t="shared" si="38"/>
        <v>3</v>
      </c>
      <c r="F112" s="23">
        <f t="shared" si="39"/>
        <v>43.378172588832484</v>
      </c>
      <c r="G112" s="24">
        <f>$P112 *(1+ $AI$12)</f>
        <v>223.37817258883248</v>
      </c>
      <c r="H112" s="22">
        <f t="shared" si="40"/>
        <v>5</v>
      </c>
      <c r="I112" s="23">
        <f t="shared" si="41"/>
        <v>46.979695431472067</v>
      </c>
      <c r="J112" s="24">
        <f>$P112 *(1+ $AI$13)</f>
        <v>231.31979695431471</v>
      </c>
      <c r="K112" s="22">
        <f t="shared" si="42"/>
        <v>12</v>
      </c>
      <c r="L112" s="23">
        <f t="shared" si="43"/>
        <v>15.532994923857927</v>
      </c>
      <c r="M112" s="24">
        <f>$P112 *(1+ $AI$14)</f>
        <v>245.17766497461932</v>
      </c>
      <c r="N112" s="22">
        <f t="shared" si="44"/>
        <v>21</v>
      </c>
      <c r="O112" s="23">
        <f t="shared" si="45"/>
        <v>0</v>
      </c>
      <c r="P112" s="24">
        <f t="shared" si="46"/>
        <v>252</v>
      </c>
      <c r="Q112" s="22">
        <f t="shared" si="47"/>
        <v>43</v>
      </c>
      <c r="R112" s="23">
        <f t="shared" si="48"/>
        <v>33.540609137055981</v>
      </c>
      <c r="S112" s="24">
        <f>$P112 *(1+ $AI$15)</f>
        <v>261.35406091370561</v>
      </c>
      <c r="T112" s="22">
        <f t="shared" si="49"/>
        <v>96</v>
      </c>
      <c r="U112" s="23">
        <f t="shared" si="50"/>
        <v>23.52791878172593</v>
      </c>
      <c r="V112" s="24">
        <f>$P112 *(1+ $AI$16)</f>
        <v>274.13332948366991</v>
      </c>
      <c r="W112" s="22">
        <f t="shared" si="51"/>
        <v>3</v>
      </c>
      <c r="X112" s="23">
        <f t="shared" si="52"/>
        <v>21</v>
      </c>
      <c r="Y112" s="23">
        <f t="shared" si="53"/>
        <v>44.314720812182713</v>
      </c>
      <c r="Z112" s="25">
        <f>$P112 *(1+ $AI$17)</f>
        <v>286.8660912622866</v>
      </c>
      <c r="AA112" s="98" t="s">
        <v>117</v>
      </c>
    </row>
    <row r="113" spans="1:27" x14ac:dyDescent="0.2">
      <c r="A113" s="1">
        <v>1265</v>
      </c>
      <c r="B113" s="104">
        <f t="shared" si="36"/>
        <v>2</v>
      </c>
      <c r="C113" s="105">
        <f t="shared" si="37"/>
        <v>49.773120000000006</v>
      </c>
      <c r="D113" s="106">
        <f>$P113 *(1+ $AI$11)</f>
        <v>212.21639999999999</v>
      </c>
      <c r="E113" s="30">
        <f t="shared" si="38"/>
        <v>3</v>
      </c>
      <c r="F113" s="31">
        <f t="shared" si="39"/>
        <v>44.264593908629422</v>
      </c>
      <c r="G113" s="32">
        <f>$P113 *(1+ $AI$12)</f>
        <v>224.26459390862942</v>
      </c>
      <c r="H113" s="30">
        <f t="shared" si="40"/>
        <v>5</v>
      </c>
      <c r="I113" s="31">
        <f t="shared" si="41"/>
        <v>48.356598984771551</v>
      </c>
      <c r="J113" s="32">
        <f>$P113 *(1+ $AI$13)</f>
        <v>232.23773265651437</v>
      </c>
      <c r="K113" s="30">
        <f t="shared" si="42"/>
        <v>12</v>
      </c>
      <c r="L113" s="31">
        <f t="shared" si="43"/>
        <v>18.451776649746307</v>
      </c>
      <c r="M113" s="32">
        <f>$P113 *(1+ $AI$14)</f>
        <v>246.15059221658208</v>
      </c>
      <c r="N113" s="30">
        <f t="shared" si="44"/>
        <v>21</v>
      </c>
      <c r="O113" s="31">
        <f t="shared" si="45"/>
        <v>5</v>
      </c>
      <c r="P113" s="32">
        <f t="shared" si="46"/>
        <v>253</v>
      </c>
      <c r="Q113" s="30">
        <f t="shared" si="47"/>
        <v>43</v>
      </c>
      <c r="R113" s="31">
        <f t="shared" si="48"/>
        <v>43.911802030456784</v>
      </c>
      <c r="S113" s="32">
        <f>$P113 *(1+ $AI$15)</f>
        <v>262.39118020304568</v>
      </c>
      <c r="T113" s="104">
        <f t="shared" si="49"/>
        <v>96</v>
      </c>
      <c r="U113" s="105">
        <f t="shared" si="50"/>
        <v>46.478426395940005</v>
      </c>
      <c r="V113" s="106">
        <f>$P113 *(1+ $AI$16)</f>
        <v>275.22116015622419</v>
      </c>
      <c r="W113" s="30">
        <f t="shared" si="51"/>
        <v>3</v>
      </c>
      <c r="X113" s="31">
        <f t="shared" si="52"/>
        <v>22</v>
      </c>
      <c r="Y113" s="31">
        <f t="shared" si="53"/>
        <v>32.34771573603939</v>
      </c>
      <c r="Z113" s="33">
        <f>$P113 *(1+ $AI$17)</f>
        <v>288.00444876729563</v>
      </c>
      <c r="AA113" s="98" t="s">
        <v>118</v>
      </c>
    </row>
    <row r="114" spans="1:27" x14ac:dyDescent="0.2">
      <c r="A114" s="1">
        <v>1270</v>
      </c>
      <c r="B114" s="104">
        <f t="shared" si="36"/>
        <v>2</v>
      </c>
      <c r="C114" s="105">
        <f t="shared" si="37"/>
        <v>50.444160000000011</v>
      </c>
      <c r="D114" s="106">
        <f>$P114 *(1+ $AI$11)</f>
        <v>213.05519999999999</v>
      </c>
      <c r="E114" s="104">
        <f t="shared" si="38"/>
        <v>3</v>
      </c>
      <c r="F114" s="105">
        <f t="shared" si="39"/>
        <v>45.151015228426388</v>
      </c>
      <c r="G114" s="106">
        <f>$P114 *(1+ $AI$12)</f>
        <v>225.15101522842639</v>
      </c>
      <c r="H114" s="30">
        <f t="shared" si="40"/>
        <v>5</v>
      </c>
      <c r="I114" s="31">
        <f t="shared" si="41"/>
        <v>49.733502538071093</v>
      </c>
      <c r="J114" s="32">
        <f>$P114 *(1+ $AI$13)</f>
        <v>233.15566835871405</v>
      </c>
      <c r="K114" s="30">
        <f t="shared" si="42"/>
        <v>12</v>
      </c>
      <c r="L114" s="31">
        <f t="shared" si="43"/>
        <v>21.370558375634573</v>
      </c>
      <c r="M114" s="32">
        <f>$P114 *(1+ $AI$14)</f>
        <v>247.12351945854485</v>
      </c>
      <c r="N114" s="30">
        <f t="shared" si="44"/>
        <v>21</v>
      </c>
      <c r="O114" s="31">
        <f t="shared" si="45"/>
        <v>10</v>
      </c>
      <c r="P114" s="32">
        <f t="shared" si="46"/>
        <v>254</v>
      </c>
      <c r="Q114" s="30">
        <f t="shared" si="47"/>
        <v>43</v>
      </c>
      <c r="R114" s="31">
        <f t="shared" si="48"/>
        <v>54.282994923858041</v>
      </c>
      <c r="S114" s="32">
        <f>$P114 *(1+ $AI$15)</f>
        <v>263.4282994923858</v>
      </c>
      <c r="T114" s="30">
        <f t="shared" si="49"/>
        <v>97</v>
      </c>
      <c r="U114" s="31">
        <f t="shared" si="50"/>
        <v>9.4289340101522612</v>
      </c>
      <c r="V114" s="32">
        <f>$P114 *(1+ $AI$16)</f>
        <v>276.30899082877841</v>
      </c>
      <c r="W114" s="30">
        <f t="shared" si="51"/>
        <v>3</v>
      </c>
      <c r="X114" s="31">
        <f t="shared" si="52"/>
        <v>23</v>
      </c>
      <c r="Y114" s="31">
        <f t="shared" si="53"/>
        <v>20.380710659897886</v>
      </c>
      <c r="Z114" s="33">
        <f>$P114 *(1+ $AI$17)</f>
        <v>289.14280627230471</v>
      </c>
      <c r="AA114" s="98" t="s">
        <v>119</v>
      </c>
    </row>
    <row r="115" spans="1:27" x14ac:dyDescent="0.2">
      <c r="A115" s="1">
        <v>1275</v>
      </c>
      <c r="B115" s="30">
        <f t="shared" si="36"/>
        <v>2</v>
      </c>
      <c r="C115" s="31">
        <f t="shared" si="37"/>
        <v>51.115200000000016</v>
      </c>
      <c r="D115" s="32">
        <f>$P115 *(1+ $AI$11)</f>
        <v>213.89400000000001</v>
      </c>
      <c r="E115" s="30">
        <f t="shared" si="38"/>
        <v>3</v>
      </c>
      <c r="F115" s="31">
        <f t="shared" si="39"/>
        <v>46.037436548223326</v>
      </c>
      <c r="G115" s="32">
        <f>$P115 *(1+ $AI$12)</f>
        <v>226.03743654822333</v>
      </c>
      <c r="H115" s="30">
        <f t="shared" si="40"/>
        <v>5</v>
      </c>
      <c r="I115" s="31">
        <f t="shared" si="41"/>
        <v>51.110406091370578</v>
      </c>
      <c r="J115" s="32">
        <f>$P115 *(1+ $AI$13)</f>
        <v>234.07360406091371</v>
      </c>
      <c r="K115" s="30">
        <f t="shared" si="42"/>
        <v>12</v>
      </c>
      <c r="L115" s="31">
        <f t="shared" si="43"/>
        <v>24.289340101522953</v>
      </c>
      <c r="M115" s="32">
        <f>$P115 *(1+ $AI$14)</f>
        <v>248.09644670050764</v>
      </c>
      <c r="N115" s="104">
        <f t="shared" si="44"/>
        <v>21</v>
      </c>
      <c r="O115" s="105">
        <f t="shared" si="45"/>
        <v>15</v>
      </c>
      <c r="P115" s="106">
        <f t="shared" si="46"/>
        <v>255</v>
      </c>
      <c r="Q115" s="30">
        <f t="shared" si="47"/>
        <v>44</v>
      </c>
      <c r="R115" s="31">
        <f t="shared" si="48"/>
        <v>4.654187817258844</v>
      </c>
      <c r="S115" s="32">
        <f>$P115 *(1+ $AI$15)</f>
        <v>264.46541878172587</v>
      </c>
      <c r="T115" s="30">
        <f t="shared" si="49"/>
        <v>97</v>
      </c>
      <c r="U115" s="31">
        <f t="shared" si="50"/>
        <v>32.379441624366336</v>
      </c>
      <c r="V115" s="32">
        <f>$P115 *(1+ $AI$16)</f>
        <v>277.39682150133268</v>
      </c>
      <c r="W115" s="104">
        <f t="shared" si="51"/>
        <v>3</v>
      </c>
      <c r="X115" s="105">
        <f t="shared" si="52"/>
        <v>24</v>
      </c>
      <c r="Y115" s="105">
        <f t="shared" si="53"/>
        <v>8.4137055837563821</v>
      </c>
      <c r="Z115" s="110">
        <f>$P115 *(1+ $AI$17)</f>
        <v>290.28116377731379</v>
      </c>
      <c r="AA115" s="98" t="s">
        <v>120</v>
      </c>
    </row>
    <row r="116" spans="1:27" x14ac:dyDescent="0.2">
      <c r="A116" s="1">
        <v>1280</v>
      </c>
      <c r="B116" s="30">
        <f t="shared" si="36"/>
        <v>2</v>
      </c>
      <c r="C116" s="31">
        <f t="shared" si="37"/>
        <v>51.786240000000021</v>
      </c>
      <c r="D116" s="32">
        <f>$P116 *(1+ $AI$11)</f>
        <v>214.7328</v>
      </c>
      <c r="E116" s="30">
        <f t="shared" si="38"/>
        <v>3</v>
      </c>
      <c r="F116" s="31">
        <f t="shared" si="39"/>
        <v>46.923857868020292</v>
      </c>
      <c r="G116" s="32">
        <f>$P116 *(1+ $AI$12)</f>
        <v>226.92385786802029</v>
      </c>
      <c r="H116" s="30">
        <f t="shared" si="40"/>
        <v>5</v>
      </c>
      <c r="I116" s="31">
        <f t="shared" si="41"/>
        <v>52.487309644670063</v>
      </c>
      <c r="J116" s="32">
        <f>$P116 *(1+ $AI$13)</f>
        <v>234.99153976311337</v>
      </c>
      <c r="K116" s="30">
        <f t="shared" si="42"/>
        <v>12</v>
      </c>
      <c r="L116" s="31">
        <f t="shared" si="43"/>
        <v>27.208121827411219</v>
      </c>
      <c r="M116" s="32">
        <f>$P116 *(1+ $AI$14)</f>
        <v>249.06937394247041</v>
      </c>
      <c r="N116" s="30">
        <f t="shared" si="44"/>
        <v>21</v>
      </c>
      <c r="O116" s="31">
        <f t="shared" si="45"/>
        <v>20</v>
      </c>
      <c r="P116" s="32">
        <f t="shared" si="46"/>
        <v>256</v>
      </c>
      <c r="Q116" s="30">
        <f t="shared" si="47"/>
        <v>44</v>
      </c>
      <c r="R116" s="31">
        <f t="shared" si="48"/>
        <v>15.025380710660102</v>
      </c>
      <c r="S116" s="32">
        <f>$P116 *(1+ $AI$15)</f>
        <v>265.502538071066</v>
      </c>
      <c r="T116" s="30">
        <f t="shared" si="49"/>
        <v>97</v>
      </c>
      <c r="U116" s="31">
        <f t="shared" si="50"/>
        <v>55.329949238578592</v>
      </c>
      <c r="V116" s="32">
        <f>$P116 *(1+ $AI$16)</f>
        <v>278.4846521738869</v>
      </c>
      <c r="W116" s="104">
        <f t="shared" si="51"/>
        <v>3</v>
      </c>
      <c r="X116" s="105">
        <f t="shared" si="52"/>
        <v>24</v>
      </c>
      <c r="Y116" s="105">
        <f t="shared" si="53"/>
        <v>56.446700507613059</v>
      </c>
      <c r="Z116" s="110">
        <f>$P116 *(1+ $AI$17)</f>
        <v>291.41952128232288</v>
      </c>
      <c r="AA116" s="98" t="s">
        <v>121</v>
      </c>
    </row>
    <row r="117" spans="1:27" x14ac:dyDescent="0.2">
      <c r="A117" s="1">
        <v>1285</v>
      </c>
      <c r="B117" s="30">
        <f t="shared" si="36"/>
        <v>2</v>
      </c>
      <c r="C117" s="31">
        <f t="shared" si="37"/>
        <v>52.457279999999997</v>
      </c>
      <c r="D117" s="32">
        <f>$P117 *(1+ $AI$11)</f>
        <v>215.57159999999999</v>
      </c>
      <c r="E117" s="30">
        <f t="shared" si="38"/>
        <v>3</v>
      </c>
      <c r="F117" s="31">
        <f t="shared" si="39"/>
        <v>47.810279187817258</v>
      </c>
      <c r="G117" s="32">
        <f>$P117 *(1+ $AI$12)</f>
        <v>227.81027918781726</v>
      </c>
      <c r="H117" s="30">
        <f t="shared" si="40"/>
        <v>5</v>
      </c>
      <c r="I117" s="31">
        <f t="shared" si="41"/>
        <v>53.864213197969548</v>
      </c>
      <c r="J117" s="32">
        <f>$P117 *(1+ $AI$13)</f>
        <v>235.90947546531302</v>
      </c>
      <c r="K117" s="104">
        <f t="shared" si="42"/>
        <v>12</v>
      </c>
      <c r="L117" s="105">
        <f t="shared" si="43"/>
        <v>30.126903553299485</v>
      </c>
      <c r="M117" s="106">
        <f>$P117 *(1+ $AI$14)</f>
        <v>250.04230118443317</v>
      </c>
      <c r="N117" s="30">
        <f t="shared" si="44"/>
        <v>21</v>
      </c>
      <c r="O117" s="31">
        <f t="shared" si="45"/>
        <v>25</v>
      </c>
      <c r="P117" s="32">
        <f t="shared" si="46"/>
        <v>257</v>
      </c>
      <c r="Q117" s="30">
        <f t="shared" si="47"/>
        <v>44</v>
      </c>
      <c r="R117" s="31">
        <f t="shared" si="48"/>
        <v>25.396573604061359</v>
      </c>
      <c r="S117" s="32">
        <f>$P117 *(1+ $AI$15)</f>
        <v>266.53965736040612</v>
      </c>
      <c r="T117" s="30">
        <f t="shared" si="49"/>
        <v>98</v>
      </c>
      <c r="U117" s="31">
        <f t="shared" si="50"/>
        <v>18.280456852791758</v>
      </c>
      <c r="V117" s="32">
        <f>$P117 *(1+ $AI$16)</f>
        <v>279.57248284644112</v>
      </c>
      <c r="W117" s="30">
        <f t="shared" si="51"/>
        <v>3</v>
      </c>
      <c r="X117" s="31">
        <f t="shared" si="52"/>
        <v>25</v>
      </c>
      <c r="Y117" s="31">
        <f t="shared" si="53"/>
        <v>44.479695431471555</v>
      </c>
      <c r="Z117" s="33">
        <f>$P117 *(1+ $AI$17)</f>
        <v>292.55787878733196</v>
      </c>
      <c r="AA117" s="98" t="s">
        <v>122</v>
      </c>
    </row>
    <row r="118" spans="1:27" x14ac:dyDescent="0.2">
      <c r="A118" s="1">
        <v>1290</v>
      </c>
      <c r="B118" s="30">
        <f t="shared" si="36"/>
        <v>2</v>
      </c>
      <c r="C118" s="31">
        <f t="shared" si="37"/>
        <v>53.128320000000031</v>
      </c>
      <c r="D118" s="32">
        <f>$P118 *(1+ $AI$11)</f>
        <v>216.41040000000001</v>
      </c>
      <c r="E118" s="30">
        <f t="shared" si="38"/>
        <v>3</v>
      </c>
      <c r="F118" s="31">
        <f t="shared" si="39"/>
        <v>48.696700507614196</v>
      </c>
      <c r="G118" s="32">
        <f>$P118 *(1+ $AI$12)</f>
        <v>228.6967005076142</v>
      </c>
      <c r="H118" s="30">
        <f t="shared" si="40"/>
        <v>5</v>
      </c>
      <c r="I118" s="31">
        <f t="shared" si="41"/>
        <v>55.241116751269033</v>
      </c>
      <c r="J118" s="32">
        <f>$P118 *(1+ $AI$13)</f>
        <v>236.82741116751268</v>
      </c>
      <c r="K118" s="30">
        <f t="shared" si="42"/>
        <v>12</v>
      </c>
      <c r="L118" s="31">
        <f t="shared" si="43"/>
        <v>33.045685279187865</v>
      </c>
      <c r="M118" s="32">
        <f>$P118 *(1+ $AI$14)</f>
        <v>251.01522842639596</v>
      </c>
      <c r="N118" s="104">
        <f t="shared" si="44"/>
        <v>21</v>
      </c>
      <c r="O118" s="105">
        <f t="shared" si="45"/>
        <v>30</v>
      </c>
      <c r="P118" s="106">
        <f t="shared" si="46"/>
        <v>258</v>
      </c>
      <c r="Q118" s="30">
        <f t="shared" si="47"/>
        <v>44</v>
      </c>
      <c r="R118" s="31">
        <f t="shared" si="48"/>
        <v>35.767766497461707</v>
      </c>
      <c r="S118" s="32">
        <f>$P118 *(1+ $AI$15)</f>
        <v>267.57677664974619</v>
      </c>
      <c r="T118" s="30">
        <f t="shared" si="49"/>
        <v>98</v>
      </c>
      <c r="U118" s="31">
        <f t="shared" si="50"/>
        <v>41.230964467004924</v>
      </c>
      <c r="V118" s="32">
        <f>$P118 *(1+ $AI$16)</f>
        <v>280.66031351899539</v>
      </c>
      <c r="W118" s="30">
        <f t="shared" si="51"/>
        <v>3</v>
      </c>
      <c r="X118" s="31">
        <f t="shared" si="52"/>
        <v>26</v>
      </c>
      <c r="Y118" s="31">
        <f t="shared" si="53"/>
        <v>32.512690355330051</v>
      </c>
      <c r="Z118" s="33">
        <f>$P118 *(1+ $AI$17)</f>
        <v>293.69623629234104</v>
      </c>
      <c r="AA118" s="98" t="s">
        <v>123</v>
      </c>
    </row>
    <row r="119" spans="1:27" x14ac:dyDescent="0.2">
      <c r="A119" s="1">
        <v>1295</v>
      </c>
      <c r="B119" s="86">
        <f t="shared" si="36"/>
        <v>2</v>
      </c>
      <c r="C119" s="87">
        <f t="shared" si="37"/>
        <v>53.799360000000007</v>
      </c>
      <c r="D119" s="88">
        <f>$P119 *(1+ $AI$11)</f>
        <v>217.2492</v>
      </c>
      <c r="E119" s="86">
        <f t="shared" si="38"/>
        <v>3</v>
      </c>
      <c r="F119" s="87">
        <f t="shared" si="39"/>
        <v>49.583121827411162</v>
      </c>
      <c r="G119" s="88">
        <f>$P119 *(1+ $AI$12)</f>
        <v>229.58312182741116</v>
      </c>
      <c r="H119" s="86">
        <f t="shared" si="40"/>
        <v>5</v>
      </c>
      <c r="I119" s="87">
        <f t="shared" si="41"/>
        <v>56.618020304568518</v>
      </c>
      <c r="J119" s="88">
        <f>$P119 *(1+ $AI$13)</f>
        <v>237.74534686971236</v>
      </c>
      <c r="K119" s="86">
        <f t="shared" si="42"/>
        <v>12</v>
      </c>
      <c r="L119" s="87">
        <f t="shared" si="43"/>
        <v>35.964467005076131</v>
      </c>
      <c r="M119" s="88">
        <f>$P119 *(1+ $AI$14)</f>
        <v>251.98815566835873</v>
      </c>
      <c r="N119" s="86">
        <f t="shared" si="44"/>
        <v>21</v>
      </c>
      <c r="O119" s="87">
        <f t="shared" si="45"/>
        <v>35</v>
      </c>
      <c r="P119" s="88">
        <f t="shared" si="46"/>
        <v>259</v>
      </c>
      <c r="Q119" s="86">
        <f t="shared" si="47"/>
        <v>44</v>
      </c>
      <c r="R119" s="87">
        <f t="shared" si="48"/>
        <v>46.13895939086342</v>
      </c>
      <c r="S119" s="88">
        <f>$P119 *(1+ $AI$15)</f>
        <v>268.61389593908632</v>
      </c>
      <c r="T119" s="86">
        <f t="shared" si="49"/>
        <v>99</v>
      </c>
      <c r="U119" s="87">
        <f t="shared" si="50"/>
        <v>4.1814720812180894</v>
      </c>
      <c r="V119" s="88">
        <f>$P119 *(1+ $AI$16)</f>
        <v>281.74814419154961</v>
      </c>
      <c r="W119" s="86">
        <f t="shared" si="51"/>
        <v>3</v>
      </c>
      <c r="X119" s="87">
        <f t="shared" si="52"/>
        <v>27</v>
      </c>
      <c r="Y119" s="87">
        <f t="shared" si="53"/>
        <v>20.545685279188547</v>
      </c>
      <c r="Z119" s="89">
        <f>$P119 *(1+ $AI$17)</f>
        <v>294.83459379735012</v>
      </c>
      <c r="AA119" s="103" t="s">
        <v>45</v>
      </c>
    </row>
    <row r="120" spans="1:27" x14ac:dyDescent="0.2">
      <c r="A120" s="1">
        <v>1300</v>
      </c>
      <c r="B120" s="30">
        <f t="shared" si="36"/>
        <v>2</v>
      </c>
      <c r="C120" s="31">
        <f t="shared" si="37"/>
        <v>54.470400000000012</v>
      </c>
      <c r="D120" s="32">
        <f>$P120 *(1+ $AI$11)</f>
        <v>218.08799999999999</v>
      </c>
      <c r="E120" s="30">
        <f t="shared" si="38"/>
        <v>3</v>
      </c>
      <c r="F120" s="31">
        <f t="shared" si="39"/>
        <v>50.4695431472081</v>
      </c>
      <c r="G120" s="32">
        <f>$P120 *(1+ $AI$12)</f>
        <v>230.4695431472081</v>
      </c>
      <c r="H120" s="30">
        <f t="shared" si="40"/>
        <v>5</v>
      </c>
      <c r="I120" s="31">
        <f t="shared" si="41"/>
        <v>57.994923857868002</v>
      </c>
      <c r="J120" s="32">
        <f>$P120 *(1+ $AI$13)</f>
        <v>238.66328257191202</v>
      </c>
      <c r="K120" s="30">
        <f t="shared" si="42"/>
        <v>12</v>
      </c>
      <c r="L120" s="31">
        <f t="shared" si="43"/>
        <v>38.88324873096451</v>
      </c>
      <c r="M120" s="32">
        <f>$P120 *(1+ $AI$14)</f>
        <v>252.96108291032149</v>
      </c>
      <c r="N120" s="104">
        <f t="shared" si="44"/>
        <v>21</v>
      </c>
      <c r="O120" s="105">
        <f t="shared" si="45"/>
        <v>40</v>
      </c>
      <c r="P120" s="106">
        <f t="shared" si="46"/>
        <v>260</v>
      </c>
      <c r="Q120" s="104">
        <f t="shared" si="47"/>
        <v>44</v>
      </c>
      <c r="R120" s="105">
        <f t="shared" si="48"/>
        <v>56.510152284263768</v>
      </c>
      <c r="S120" s="106">
        <f>$P120 *(1+ $AI$15)</f>
        <v>269.65101522842639</v>
      </c>
      <c r="T120" s="30">
        <f t="shared" si="49"/>
        <v>99</v>
      </c>
      <c r="U120" s="31">
        <f t="shared" si="50"/>
        <v>27.131979695432165</v>
      </c>
      <c r="V120" s="32">
        <f>$P120 *(1+ $AI$16)</f>
        <v>282.83597486410389</v>
      </c>
      <c r="W120" s="30">
        <f t="shared" si="51"/>
        <v>3</v>
      </c>
      <c r="X120" s="31">
        <f t="shared" si="52"/>
        <v>28</v>
      </c>
      <c r="Y120" s="31">
        <f t="shared" si="53"/>
        <v>8.5786802030452236</v>
      </c>
      <c r="Z120" s="33">
        <f>$P120 *(1+ $AI$17)</f>
        <v>295.97295130235915</v>
      </c>
      <c r="AA120" s="98" t="s">
        <v>124</v>
      </c>
    </row>
    <row r="121" spans="1:27" x14ac:dyDescent="0.2">
      <c r="A121" s="1">
        <v>1305</v>
      </c>
      <c r="B121" s="30">
        <f t="shared" si="36"/>
        <v>2</v>
      </c>
      <c r="C121" s="31">
        <f t="shared" si="37"/>
        <v>55.141439999999989</v>
      </c>
      <c r="D121" s="32">
        <f>$P121 *(1+ $AI$11)</f>
        <v>218.92679999999999</v>
      </c>
      <c r="E121" s="30">
        <f t="shared" si="38"/>
        <v>3</v>
      </c>
      <c r="F121" s="31">
        <f t="shared" si="39"/>
        <v>51.355964467005066</v>
      </c>
      <c r="G121" s="32">
        <f>$P121 *(1+ $AI$12)</f>
        <v>231.35596446700507</v>
      </c>
      <c r="H121" s="104">
        <f t="shared" si="40"/>
        <v>5</v>
      </c>
      <c r="I121" s="105">
        <f t="shared" si="41"/>
        <v>59.371827411167487</v>
      </c>
      <c r="J121" s="106">
        <f>$P121 *(1+ $AI$13)</f>
        <v>239.58121827411168</v>
      </c>
      <c r="K121" s="30">
        <f t="shared" si="42"/>
        <v>12</v>
      </c>
      <c r="L121" s="31">
        <f t="shared" si="43"/>
        <v>41.80203045685289</v>
      </c>
      <c r="M121" s="32">
        <f>$P121 *(1+ $AI$14)</f>
        <v>253.93401015228429</v>
      </c>
      <c r="N121" s="30">
        <f t="shared" si="44"/>
        <v>21</v>
      </c>
      <c r="O121" s="31">
        <f t="shared" si="45"/>
        <v>45</v>
      </c>
      <c r="P121" s="32">
        <f t="shared" si="46"/>
        <v>261</v>
      </c>
      <c r="Q121" s="30">
        <f t="shared" si="47"/>
        <v>45</v>
      </c>
      <c r="R121" s="31">
        <f t="shared" si="48"/>
        <v>6.8813451776650254</v>
      </c>
      <c r="S121" s="32">
        <f>$P121 *(1+ $AI$15)</f>
        <v>270.68813451776651</v>
      </c>
      <c r="T121" s="104">
        <f t="shared" si="49"/>
        <v>99</v>
      </c>
      <c r="U121" s="105">
        <f t="shared" si="50"/>
        <v>50.082487309644421</v>
      </c>
      <c r="V121" s="106">
        <f>$P121 *(1+ $AI$16)</f>
        <v>283.92380553665811</v>
      </c>
      <c r="W121" s="30">
        <f t="shared" si="51"/>
        <v>3</v>
      </c>
      <c r="X121" s="31">
        <f t="shared" si="52"/>
        <v>28</v>
      </c>
      <c r="Y121" s="31">
        <f t="shared" si="53"/>
        <v>56.611675126901901</v>
      </c>
      <c r="Z121" s="33">
        <f>$P121 *(1+ $AI$17)</f>
        <v>297.11130880736823</v>
      </c>
      <c r="AA121" s="98" t="s">
        <v>125</v>
      </c>
    </row>
    <row r="122" spans="1:27" x14ac:dyDescent="0.2">
      <c r="A122" s="1">
        <v>1310</v>
      </c>
      <c r="B122" s="104">
        <f t="shared" si="36"/>
        <v>2</v>
      </c>
      <c r="C122" s="105">
        <f t="shared" si="37"/>
        <v>55.812480000000022</v>
      </c>
      <c r="D122" s="106">
        <f>$P122 *(1+ $AI$11)</f>
        <v>219.76560000000001</v>
      </c>
      <c r="E122" s="30">
        <f t="shared" si="38"/>
        <v>3</v>
      </c>
      <c r="F122" s="31">
        <f t="shared" si="39"/>
        <v>52.242385786802004</v>
      </c>
      <c r="G122" s="32">
        <f>$P122 *(1+ $AI$12)</f>
        <v>232.242385786802</v>
      </c>
      <c r="H122" s="104">
        <f t="shared" si="40"/>
        <v>6</v>
      </c>
      <c r="I122" s="105">
        <f t="shared" si="41"/>
        <v>0.74873096446697218</v>
      </c>
      <c r="J122" s="106">
        <f>$P122 *(1+ $AI$13)</f>
        <v>240.49915397631133</v>
      </c>
      <c r="K122" s="30">
        <f t="shared" si="42"/>
        <v>12</v>
      </c>
      <c r="L122" s="31">
        <f t="shared" si="43"/>
        <v>44.720812182741156</v>
      </c>
      <c r="M122" s="32">
        <f>$P122 *(1+ $AI$14)</f>
        <v>254.90693739424705</v>
      </c>
      <c r="N122" s="30">
        <f t="shared" si="44"/>
        <v>21</v>
      </c>
      <c r="O122" s="31">
        <f t="shared" si="45"/>
        <v>50</v>
      </c>
      <c r="P122" s="32">
        <f t="shared" si="46"/>
        <v>262</v>
      </c>
      <c r="Q122" s="30">
        <f t="shared" si="47"/>
        <v>45</v>
      </c>
      <c r="R122" s="31">
        <f t="shared" si="48"/>
        <v>17.252538071065828</v>
      </c>
      <c r="S122" s="32">
        <f>$P122 *(1+ $AI$15)</f>
        <v>271.72525380710658</v>
      </c>
      <c r="T122" s="30">
        <f t="shared" si="49"/>
        <v>100</v>
      </c>
      <c r="U122" s="31">
        <f t="shared" si="50"/>
        <v>13.032994923858496</v>
      </c>
      <c r="V122" s="32">
        <f>$P122 *(1+ $AI$16)</f>
        <v>285.01163620921238</v>
      </c>
      <c r="W122" s="30">
        <f t="shared" si="51"/>
        <v>3</v>
      </c>
      <c r="X122" s="31">
        <f t="shared" si="52"/>
        <v>29</v>
      </c>
      <c r="Y122" s="31">
        <f t="shared" si="53"/>
        <v>44.644670050760396</v>
      </c>
      <c r="Z122" s="33">
        <f>$P122 *(1+ $AI$17)</f>
        <v>298.24966631237731</v>
      </c>
      <c r="AA122" s="98" t="s">
        <v>126</v>
      </c>
    </row>
    <row r="123" spans="1:27" ht="15" thickBot="1" x14ac:dyDescent="0.25">
      <c r="A123" s="1">
        <v>1315</v>
      </c>
      <c r="B123" s="42">
        <f t="shared" si="36"/>
        <v>2</v>
      </c>
      <c r="C123" s="43">
        <f t="shared" si="37"/>
        <v>56.483519999999999</v>
      </c>
      <c r="D123" s="44">
        <f>$P123 *(1+ $AI$11)</f>
        <v>220.6044</v>
      </c>
      <c r="E123" s="42">
        <f t="shared" si="38"/>
        <v>3</v>
      </c>
      <c r="F123" s="43">
        <f t="shared" si="39"/>
        <v>53.12880710659897</v>
      </c>
      <c r="G123" s="44">
        <f>$P123 *(1+ $AI$12)</f>
        <v>233.12880710659897</v>
      </c>
      <c r="H123" s="42">
        <f t="shared" si="40"/>
        <v>6</v>
      </c>
      <c r="I123" s="43">
        <f t="shared" si="41"/>
        <v>2.1256345177664571</v>
      </c>
      <c r="J123" s="44">
        <f>$P123 *(1+ $AI$13)</f>
        <v>241.41708967851099</v>
      </c>
      <c r="K123" s="42">
        <f t="shared" si="42"/>
        <v>12</v>
      </c>
      <c r="L123" s="43">
        <f t="shared" si="43"/>
        <v>47.639593908629536</v>
      </c>
      <c r="M123" s="44">
        <f>$P123 *(1+ $AI$14)</f>
        <v>255.87986463620985</v>
      </c>
      <c r="N123" s="42">
        <f t="shared" si="44"/>
        <v>21</v>
      </c>
      <c r="O123" s="43">
        <f t="shared" si="45"/>
        <v>55</v>
      </c>
      <c r="P123" s="44">
        <f t="shared" si="46"/>
        <v>263</v>
      </c>
      <c r="Q123" s="42">
        <f t="shared" si="47"/>
        <v>45</v>
      </c>
      <c r="R123" s="43">
        <f t="shared" si="48"/>
        <v>27.623730964467086</v>
      </c>
      <c r="S123" s="44">
        <f>$P123 *(1+ $AI$15)</f>
        <v>272.76237309644671</v>
      </c>
      <c r="T123" s="42">
        <f t="shared" si="49"/>
        <v>100</v>
      </c>
      <c r="U123" s="43">
        <f t="shared" si="50"/>
        <v>35.983502538070752</v>
      </c>
      <c r="V123" s="44">
        <f>$P123 *(1+ $AI$16)</f>
        <v>286.0994668817666</v>
      </c>
      <c r="W123" s="42">
        <f t="shared" si="51"/>
        <v>3</v>
      </c>
      <c r="X123" s="43">
        <f t="shared" si="52"/>
        <v>30</v>
      </c>
      <c r="Y123" s="43">
        <f t="shared" si="53"/>
        <v>32.677664974618892</v>
      </c>
      <c r="Z123" s="45">
        <f>$P123 *(1+ $AI$17)</f>
        <v>299.3880238173864</v>
      </c>
      <c r="AA123" s="98" t="s">
        <v>32</v>
      </c>
    </row>
    <row r="124" spans="1:27" x14ac:dyDescent="0.2">
      <c r="A124" s="1">
        <v>1320</v>
      </c>
      <c r="B124" s="117">
        <f t="shared" si="36"/>
        <v>2</v>
      </c>
      <c r="C124" s="118">
        <f t="shared" si="37"/>
        <v>57.154560000000004</v>
      </c>
      <c r="D124" s="119">
        <f>$P124 *(1+ $AI$11)</f>
        <v>221.44319999999999</v>
      </c>
      <c r="E124" s="117">
        <f t="shared" si="38"/>
        <v>3</v>
      </c>
      <c r="F124" s="118">
        <f t="shared" si="39"/>
        <v>54.015228426395936</v>
      </c>
      <c r="G124" s="119">
        <f>$P124 *(1+ $AI$12)</f>
        <v>234.01522842639594</v>
      </c>
      <c r="H124" s="117">
        <f t="shared" si="40"/>
        <v>6</v>
      </c>
      <c r="I124" s="118">
        <f t="shared" si="41"/>
        <v>3.5025380710659419</v>
      </c>
      <c r="J124" s="119">
        <f>$P124 *(1+ $AI$13)</f>
        <v>242.33502538071065</v>
      </c>
      <c r="K124" s="117">
        <f t="shared" si="42"/>
        <v>12</v>
      </c>
      <c r="L124" s="118">
        <f t="shared" si="43"/>
        <v>50.558375634517688</v>
      </c>
      <c r="M124" s="119">
        <f>$P124 *(1+ $AI$14)</f>
        <v>256.85279187817258</v>
      </c>
      <c r="N124" s="117">
        <f t="shared" si="44"/>
        <v>22</v>
      </c>
      <c r="O124" s="118">
        <f t="shared" si="45"/>
        <v>0</v>
      </c>
      <c r="P124" s="119">
        <f t="shared" si="46"/>
        <v>264</v>
      </c>
      <c r="Q124" s="117">
        <f t="shared" si="47"/>
        <v>45</v>
      </c>
      <c r="R124" s="118">
        <f t="shared" si="48"/>
        <v>37.994923857868343</v>
      </c>
      <c r="S124" s="119">
        <f>$P124 *(1+ $AI$15)</f>
        <v>273.79949238578683</v>
      </c>
      <c r="T124" s="117">
        <f t="shared" si="49"/>
        <v>100</v>
      </c>
      <c r="U124" s="118">
        <f t="shared" si="50"/>
        <v>58.934010152284827</v>
      </c>
      <c r="V124" s="119">
        <f>$P124 *(1+ $AI$16)</f>
        <v>287.18729755432088</v>
      </c>
      <c r="W124" s="117">
        <f t="shared" si="51"/>
        <v>3</v>
      </c>
      <c r="X124" s="118">
        <f t="shared" si="52"/>
        <v>31</v>
      </c>
      <c r="Y124" s="118">
        <f t="shared" si="53"/>
        <v>20.710659898477388</v>
      </c>
      <c r="Z124" s="123">
        <f>$P124 *(1+ $AI$17)</f>
        <v>300.52638132239548</v>
      </c>
    </row>
    <row r="125" spans="1:27" x14ac:dyDescent="0.2">
      <c r="A125" s="1">
        <v>1325</v>
      </c>
      <c r="B125" s="10">
        <f t="shared" si="36"/>
        <v>2</v>
      </c>
      <c r="C125" s="11">
        <f t="shared" si="37"/>
        <v>57.825600000000009</v>
      </c>
      <c r="D125" s="12">
        <f>$P125 *(1+ $AI$11)</f>
        <v>222.28200000000001</v>
      </c>
      <c r="E125" s="104">
        <f t="shared" si="38"/>
        <v>3</v>
      </c>
      <c r="F125" s="105">
        <f t="shared" si="39"/>
        <v>54.901649746192874</v>
      </c>
      <c r="G125" s="106">
        <f>$P125 *(1+ $AI$12)</f>
        <v>234.90164974619287</v>
      </c>
      <c r="H125" s="10">
        <f t="shared" si="40"/>
        <v>6</v>
      </c>
      <c r="I125" s="11">
        <f t="shared" si="41"/>
        <v>4.8794416243654837</v>
      </c>
      <c r="J125" s="12">
        <f>$P125 *(1+ $AI$13)</f>
        <v>243.25296108291033</v>
      </c>
      <c r="K125" s="10">
        <f t="shared" si="42"/>
        <v>12</v>
      </c>
      <c r="L125" s="11">
        <f t="shared" si="43"/>
        <v>53.477157360406181</v>
      </c>
      <c r="M125" s="12">
        <f>$P125 *(1+ $AI$14)</f>
        <v>257.82571912013537</v>
      </c>
      <c r="N125" s="10">
        <f t="shared" si="44"/>
        <v>22</v>
      </c>
      <c r="O125" s="11">
        <f t="shared" si="45"/>
        <v>5</v>
      </c>
      <c r="P125" s="12">
        <f t="shared" si="46"/>
        <v>265</v>
      </c>
      <c r="Q125" s="10">
        <f t="shared" si="47"/>
        <v>45</v>
      </c>
      <c r="R125" s="11">
        <f t="shared" si="48"/>
        <v>48.366116751269146</v>
      </c>
      <c r="S125" s="12">
        <f>$P125 *(1+ $AI$15)</f>
        <v>274.8366116751269</v>
      </c>
      <c r="T125" s="10">
        <f t="shared" si="49"/>
        <v>101</v>
      </c>
      <c r="U125" s="11">
        <f t="shared" si="50"/>
        <v>21.884517766497083</v>
      </c>
      <c r="V125" s="12">
        <f>$P125 *(1+ $AI$16)</f>
        <v>288.2751282268751</v>
      </c>
      <c r="W125" s="10">
        <f t="shared" si="51"/>
        <v>3</v>
      </c>
      <c r="X125" s="11">
        <f t="shared" si="52"/>
        <v>32</v>
      </c>
      <c r="Y125" s="11">
        <f t="shared" si="53"/>
        <v>8.7436548223358841</v>
      </c>
      <c r="Z125" s="13">
        <f>$P125 *(1+ $AI$17)</f>
        <v>301.66473882740456</v>
      </c>
      <c r="AA125" s="98" t="s">
        <v>127</v>
      </c>
    </row>
    <row r="126" spans="1:27" x14ac:dyDescent="0.2">
      <c r="A126" s="1">
        <v>1330</v>
      </c>
      <c r="B126" s="124">
        <f t="shared" si="36"/>
        <v>2</v>
      </c>
      <c r="C126" s="125">
        <f t="shared" si="37"/>
        <v>58.496640000000014</v>
      </c>
      <c r="D126" s="126">
        <f>$P126 *(1+ $AI$11)</f>
        <v>223.1208</v>
      </c>
      <c r="E126" s="124">
        <f t="shared" si="38"/>
        <v>3</v>
      </c>
      <c r="F126" s="125">
        <f t="shared" si="39"/>
        <v>55.78807106598984</v>
      </c>
      <c r="G126" s="126">
        <f>$P126 *(1+ $AI$12)</f>
        <v>235.78807106598984</v>
      </c>
      <c r="H126" s="124">
        <f t="shared" si="40"/>
        <v>6</v>
      </c>
      <c r="I126" s="125">
        <f t="shared" si="41"/>
        <v>6.2563451776649686</v>
      </c>
      <c r="J126" s="126">
        <f>$P126 *(1+ $AI$13)</f>
        <v>244.17089678510999</v>
      </c>
      <c r="K126" s="124">
        <f t="shared" si="42"/>
        <v>12</v>
      </c>
      <c r="L126" s="125">
        <f t="shared" si="43"/>
        <v>56.395939086294447</v>
      </c>
      <c r="M126" s="126">
        <f>$P126 *(1+ $AI$14)</f>
        <v>258.79864636209817</v>
      </c>
      <c r="N126" s="124">
        <f t="shared" si="44"/>
        <v>22</v>
      </c>
      <c r="O126" s="125">
        <f t="shared" si="45"/>
        <v>10</v>
      </c>
      <c r="P126" s="126">
        <f t="shared" si="46"/>
        <v>266</v>
      </c>
      <c r="Q126" s="124">
        <f t="shared" si="47"/>
        <v>45</v>
      </c>
      <c r="R126" s="125">
        <f t="shared" si="48"/>
        <v>58.737309644670404</v>
      </c>
      <c r="S126" s="126">
        <f>$P126 *(1+ $AI$15)</f>
        <v>275.87373096446703</v>
      </c>
      <c r="T126" s="124">
        <f t="shared" si="49"/>
        <v>101</v>
      </c>
      <c r="U126" s="125">
        <f t="shared" si="50"/>
        <v>44.835025380711159</v>
      </c>
      <c r="V126" s="126">
        <f>$P126 *(1+ $AI$16)</f>
        <v>289.36295889942937</v>
      </c>
      <c r="W126" s="124">
        <f t="shared" si="51"/>
        <v>3</v>
      </c>
      <c r="X126" s="125">
        <f t="shared" si="52"/>
        <v>32</v>
      </c>
      <c r="Y126" s="125">
        <f t="shared" si="53"/>
        <v>56.776649746190742</v>
      </c>
      <c r="Z126" s="127">
        <f>$P126 *(1+ $AI$17)</f>
        <v>302.80309633241359</v>
      </c>
    </row>
    <row r="127" spans="1:27" x14ac:dyDescent="0.2">
      <c r="A127" s="1">
        <v>1335</v>
      </c>
      <c r="B127" s="10">
        <f t="shared" si="36"/>
        <v>2</v>
      </c>
      <c r="C127" s="11">
        <f t="shared" si="37"/>
        <v>59.167680000000018</v>
      </c>
      <c r="D127" s="12">
        <f>$P127 *(1+ $AI$11)</f>
        <v>223.95959999999999</v>
      </c>
      <c r="E127" s="10">
        <f t="shared" si="38"/>
        <v>3</v>
      </c>
      <c r="F127" s="11">
        <f t="shared" si="39"/>
        <v>56.674492385786778</v>
      </c>
      <c r="G127" s="12">
        <f>$P127 *(1+ $AI$12)</f>
        <v>236.67449238578678</v>
      </c>
      <c r="H127" s="10">
        <f t="shared" si="40"/>
        <v>6</v>
      </c>
      <c r="I127" s="11">
        <f t="shared" si="41"/>
        <v>7.6332487309644534</v>
      </c>
      <c r="J127" s="12">
        <f>$P127 *(1+ $AI$13)</f>
        <v>245.08883248730965</v>
      </c>
      <c r="K127" s="104">
        <f t="shared" si="42"/>
        <v>12</v>
      </c>
      <c r="L127" s="105">
        <f t="shared" si="43"/>
        <v>59.314720812182713</v>
      </c>
      <c r="M127" s="106">
        <f>$P127 *(1+ $AI$14)</f>
        <v>259.7715736040609</v>
      </c>
      <c r="N127" s="10">
        <f t="shared" si="44"/>
        <v>22</v>
      </c>
      <c r="O127" s="11">
        <f t="shared" si="45"/>
        <v>15</v>
      </c>
      <c r="P127" s="12">
        <f t="shared" si="46"/>
        <v>267</v>
      </c>
      <c r="Q127" s="10">
        <f t="shared" si="47"/>
        <v>46</v>
      </c>
      <c r="R127" s="11">
        <f t="shared" si="48"/>
        <v>9.1085025380707521</v>
      </c>
      <c r="S127" s="12">
        <f>$P127 *(1+ $AI$15)</f>
        <v>276.9108502538071</v>
      </c>
      <c r="T127" s="104">
        <f t="shared" si="49"/>
        <v>102</v>
      </c>
      <c r="U127" s="105">
        <f t="shared" si="50"/>
        <v>7.7855329949234147</v>
      </c>
      <c r="V127" s="106">
        <f>$P127 *(1+ $AI$16)</f>
        <v>290.45078957198359</v>
      </c>
      <c r="W127" s="10">
        <f t="shared" si="51"/>
        <v>3</v>
      </c>
      <c r="X127" s="11">
        <f t="shared" si="52"/>
        <v>33</v>
      </c>
      <c r="Y127" s="11">
        <f t="shared" si="53"/>
        <v>44.809644670049238</v>
      </c>
      <c r="Z127" s="13">
        <f>$P127 *(1+ $AI$17)</f>
        <v>303.94145383742267</v>
      </c>
      <c r="AA127" s="98" t="s">
        <v>128</v>
      </c>
    </row>
    <row r="128" spans="1:27" x14ac:dyDescent="0.2">
      <c r="A128" s="1">
        <v>1340</v>
      </c>
      <c r="B128" s="104">
        <f t="shared" si="36"/>
        <v>2</v>
      </c>
      <c r="C128" s="105">
        <f t="shared" si="37"/>
        <v>59.838719999999995</v>
      </c>
      <c r="D128" s="106">
        <f>$P128 *(1+ $AI$11)</f>
        <v>224.79839999999999</v>
      </c>
      <c r="E128" s="10">
        <f t="shared" si="38"/>
        <v>3</v>
      </c>
      <c r="F128" s="11">
        <f t="shared" si="39"/>
        <v>57.560913705583744</v>
      </c>
      <c r="G128" s="12">
        <f>$P128 *(1+ $AI$12)</f>
        <v>237.56091370558374</v>
      </c>
      <c r="H128" s="10">
        <f t="shared" si="40"/>
        <v>6</v>
      </c>
      <c r="I128" s="11">
        <f t="shared" si="41"/>
        <v>9.0101522842639383</v>
      </c>
      <c r="J128" s="12">
        <f>$P128 *(1+ $AI$13)</f>
        <v>246.0067681895093</v>
      </c>
      <c r="K128" s="10">
        <f>ROUNDDOWN(M128*3/60,0)</f>
        <v>13</v>
      </c>
      <c r="L128" s="11">
        <f t="shared" si="43"/>
        <v>2.2335025380710931</v>
      </c>
      <c r="M128" s="12">
        <f>$P128 *(1+ $AI$14)</f>
        <v>260.7445008460237</v>
      </c>
      <c r="N128" s="10">
        <f t="shared" si="44"/>
        <v>22</v>
      </c>
      <c r="O128" s="11">
        <f t="shared" si="45"/>
        <v>20</v>
      </c>
      <c r="P128" s="12">
        <f t="shared" si="46"/>
        <v>268</v>
      </c>
      <c r="Q128" s="10">
        <f t="shared" si="47"/>
        <v>46</v>
      </c>
      <c r="R128" s="11">
        <f t="shared" si="48"/>
        <v>19.479695431472464</v>
      </c>
      <c r="S128" s="12">
        <f>$P128 *(1+ $AI$15)</f>
        <v>277.94796954314722</v>
      </c>
      <c r="T128" s="10">
        <f t="shared" si="49"/>
        <v>102</v>
      </c>
      <c r="U128" s="11">
        <f t="shared" si="50"/>
        <v>30.73604060913749</v>
      </c>
      <c r="V128" s="12">
        <f>$P128 *(1+ $AI$16)</f>
        <v>291.53862024453787</v>
      </c>
      <c r="W128" s="10">
        <f t="shared" si="51"/>
        <v>3</v>
      </c>
      <c r="X128" s="11">
        <f t="shared" si="52"/>
        <v>34</v>
      </c>
      <c r="Y128" s="11">
        <f t="shared" si="53"/>
        <v>32.842639593907734</v>
      </c>
      <c r="Z128" s="13">
        <f>$P128 *(1+ $AI$17)</f>
        <v>305.07981134243175</v>
      </c>
      <c r="AA128" s="98" t="s">
        <v>129</v>
      </c>
    </row>
    <row r="129" spans="1:27" x14ac:dyDescent="0.2">
      <c r="A129" s="1">
        <v>1345</v>
      </c>
      <c r="B129" s="124">
        <f t="shared" si="36"/>
        <v>3</v>
      </c>
      <c r="C129" s="125">
        <f t="shared" si="37"/>
        <v>0.50976000000002841</v>
      </c>
      <c r="D129" s="126">
        <f>$P129 *(1+ $AI$11)</f>
        <v>225.63720000000001</v>
      </c>
      <c r="E129" s="124">
        <f t="shared" si="38"/>
        <v>3</v>
      </c>
      <c r="F129" s="125">
        <f t="shared" si="39"/>
        <v>58.44733502538071</v>
      </c>
      <c r="G129" s="126">
        <f>$P129 *(1+ $AI$12)</f>
        <v>238.44733502538071</v>
      </c>
      <c r="H129" s="124">
        <f t="shared" si="40"/>
        <v>6</v>
      </c>
      <c r="I129" s="125">
        <f t="shared" si="41"/>
        <v>10.387055837563423</v>
      </c>
      <c r="J129" s="126">
        <f>$P129 *(1+ $AI$13)</f>
        <v>246.92470389170896</v>
      </c>
      <c r="K129" s="124">
        <f t="shared" si="42"/>
        <v>13</v>
      </c>
      <c r="L129" s="125">
        <f t="shared" si="43"/>
        <v>5.1522842639594728</v>
      </c>
      <c r="M129" s="126">
        <f>$P129 *(1+ $AI$14)</f>
        <v>261.71742808798649</v>
      </c>
      <c r="N129" s="124">
        <f t="shared" si="44"/>
        <v>22</v>
      </c>
      <c r="O129" s="125">
        <f t="shared" si="45"/>
        <v>25</v>
      </c>
      <c r="P129" s="126">
        <f t="shared" si="46"/>
        <v>269</v>
      </c>
      <c r="Q129" s="124">
        <f t="shared" si="47"/>
        <v>46</v>
      </c>
      <c r="R129" s="125">
        <f t="shared" si="48"/>
        <v>29.850888324872813</v>
      </c>
      <c r="S129" s="126">
        <f>$P129 *(1+ $AI$15)</f>
        <v>278.98508883248729</v>
      </c>
      <c r="T129" s="124">
        <f t="shared" si="49"/>
        <v>102</v>
      </c>
      <c r="U129" s="125">
        <f t="shared" si="50"/>
        <v>53.686548223350655</v>
      </c>
      <c r="V129" s="126">
        <f>$P129 *(1+ $AI$16)</f>
        <v>292.62645091709209</v>
      </c>
      <c r="W129" s="124">
        <f t="shared" si="51"/>
        <v>3</v>
      </c>
      <c r="X129" s="125">
        <f t="shared" si="52"/>
        <v>35</v>
      </c>
      <c r="Y129" s="125">
        <f t="shared" si="53"/>
        <v>20.87563451776623</v>
      </c>
      <c r="Z129" s="127">
        <f>$P129 *(1+ $AI$17)</f>
        <v>306.21816884744084</v>
      </c>
    </row>
    <row r="130" spans="1:27" x14ac:dyDescent="0.2">
      <c r="A130" s="1">
        <v>1350</v>
      </c>
      <c r="B130" s="10">
        <f t="shared" si="36"/>
        <v>3</v>
      </c>
      <c r="C130" s="11">
        <f t="shared" si="37"/>
        <v>1.180800000000005</v>
      </c>
      <c r="D130" s="12">
        <f>$P130 *(1+ $AI$11)</f>
        <v>226.476</v>
      </c>
      <c r="E130" s="10">
        <f t="shared" si="38"/>
        <v>3</v>
      </c>
      <c r="F130" s="11">
        <f t="shared" si="39"/>
        <v>59.333756345177648</v>
      </c>
      <c r="G130" s="12">
        <f>$P130 *(1+ $AI$12)</f>
        <v>239.33375634517765</v>
      </c>
      <c r="H130" s="10">
        <f t="shared" si="40"/>
        <v>6</v>
      </c>
      <c r="I130" s="11">
        <f t="shared" si="41"/>
        <v>11.763959390862908</v>
      </c>
      <c r="J130" s="12">
        <f>$P130 *(1+ $AI$13)</f>
        <v>247.84263959390861</v>
      </c>
      <c r="K130" s="10">
        <f t="shared" si="42"/>
        <v>13</v>
      </c>
      <c r="L130" s="11">
        <f t="shared" si="43"/>
        <v>8.0710659898478525</v>
      </c>
      <c r="M130" s="12">
        <f>$P130 *(1+ $AI$14)</f>
        <v>262.69035532994928</v>
      </c>
      <c r="N130" s="104">
        <f t="shared" si="44"/>
        <v>22</v>
      </c>
      <c r="O130" s="105">
        <f t="shared" si="45"/>
        <v>30</v>
      </c>
      <c r="P130" s="106">
        <f t="shared" si="46"/>
        <v>270</v>
      </c>
      <c r="Q130" s="104">
        <f t="shared" si="47"/>
        <v>46</v>
      </c>
      <c r="R130" s="105">
        <f t="shared" si="48"/>
        <v>40.22208121827407</v>
      </c>
      <c r="S130" s="106">
        <f>$P130 *(1+ $AI$15)</f>
        <v>280.02220812182742</v>
      </c>
      <c r="T130" s="10">
        <f t="shared" si="49"/>
        <v>103</v>
      </c>
      <c r="U130" s="11">
        <f t="shared" si="50"/>
        <v>16.637055837563821</v>
      </c>
      <c r="V130" s="12">
        <f>$P130 *(1+ $AI$16)</f>
        <v>293.71428158964636</v>
      </c>
      <c r="W130" s="10">
        <f t="shared" si="51"/>
        <v>3</v>
      </c>
      <c r="X130" s="11">
        <f t="shared" si="52"/>
        <v>36</v>
      </c>
      <c r="Y130" s="11">
        <f t="shared" si="53"/>
        <v>8.9086294416247256</v>
      </c>
      <c r="Z130" s="13">
        <f>$P130 *(1+ $AI$17)</f>
        <v>307.35652635244992</v>
      </c>
      <c r="AA130" s="98" t="s">
        <v>130</v>
      </c>
    </row>
    <row r="131" spans="1:27" x14ac:dyDescent="0.2">
      <c r="A131" s="1">
        <v>1355</v>
      </c>
      <c r="B131" s="86">
        <f t="shared" si="36"/>
        <v>3</v>
      </c>
      <c r="C131" s="87">
        <f t="shared" si="37"/>
        <v>1.8518400000000099</v>
      </c>
      <c r="D131" s="88">
        <f>$P131 *(1+ $AI$11)</f>
        <v>227.31479999999999</v>
      </c>
      <c r="E131" s="86">
        <f t="shared" si="38"/>
        <v>4</v>
      </c>
      <c r="F131" s="87">
        <f t="shared" si="39"/>
        <v>0.22017766497461366</v>
      </c>
      <c r="G131" s="88">
        <f>$P131 *(1+ $AI$12)</f>
        <v>240.22017766497461</v>
      </c>
      <c r="H131" s="86">
        <f t="shared" si="40"/>
        <v>6</v>
      </c>
      <c r="I131" s="87">
        <f t="shared" si="41"/>
        <v>13.14086294416245</v>
      </c>
      <c r="J131" s="88">
        <f>$P131 *(1+ $AI$13)</f>
        <v>248.7605752961083</v>
      </c>
      <c r="K131" s="86">
        <f t="shared" si="42"/>
        <v>13</v>
      </c>
      <c r="L131" s="87">
        <f t="shared" si="43"/>
        <v>10.989847715736005</v>
      </c>
      <c r="M131" s="88">
        <f>$P131 *(1+ $AI$14)</f>
        <v>263.66328257191202</v>
      </c>
      <c r="N131" s="86">
        <f t="shared" si="44"/>
        <v>22</v>
      </c>
      <c r="O131" s="87">
        <f t="shared" si="45"/>
        <v>35</v>
      </c>
      <c r="P131" s="88">
        <f t="shared" si="46"/>
        <v>271</v>
      </c>
      <c r="Q131" s="86">
        <f t="shared" si="47"/>
        <v>46</v>
      </c>
      <c r="R131" s="87">
        <f t="shared" si="48"/>
        <v>50.593274111675328</v>
      </c>
      <c r="S131" s="88">
        <f>$P131 *(1+ $AI$15)</f>
        <v>281.05932741116754</v>
      </c>
      <c r="T131" s="86">
        <f t="shared" si="49"/>
        <v>103</v>
      </c>
      <c r="U131" s="87">
        <f t="shared" si="50"/>
        <v>39.587563451776987</v>
      </c>
      <c r="V131" s="88">
        <f>$P131 *(1+ $AI$16)</f>
        <v>294.80211226220058</v>
      </c>
      <c r="W131" s="86">
        <f t="shared" si="51"/>
        <v>3</v>
      </c>
      <c r="X131" s="87">
        <f t="shared" si="52"/>
        <v>36</v>
      </c>
      <c r="Y131" s="87">
        <f t="shared" si="53"/>
        <v>56.941624365483221</v>
      </c>
      <c r="Z131" s="89">
        <f>$P131 *(1+ $AI$17)</f>
        <v>308.494883857459</v>
      </c>
      <c r="AA131" s="103" t="s">
        <v>40</v>
      </c>
    </row>
    <row r="132" spans="1:27" x14ac:dyDescent="0.2">
      <c r="A132" s="1">
        <v>1360</v>
      </c>
      <c r="B132" s="10">
        <f t="shared" ref="B132:B160" si="54">ROUNDDOWN(D132*0.8/60,0)</f>
        <v>3</v>
      </c>
      <c r="C132" s="11">
        <f t="shared" ref="C132:C160" si="55">MOD(D132*0.8,60)</f>
        <v>2.5228799999999865</v>
      </c>
      <c r="D132" s="12">
        <f>$P132 *(1+ $AI$11)</f>
        <v>228.15359999999998</v>
      </c>
      <c r="E132" s="10">
        <f t="shared" si="38"/>
        <v>4</v>
      </c>
      <c r="F132" s="11">
        <f t="shared" si="39"/>
        <v>1.1065989847715514</v>
      </c>
      <c r="G132" s="12">
        <f>$P132 *(1+ $AI$12)</f>
        <v>241.10659898477155</v>
      </c>
      <c r="H132" s="104">
        <f t="shared" si="40"/>
        <v>6</v>
      </c>
      <c r="I132" s="105">
        <f t="shared" si="41"/>
        <v>14.517766497461935</v>
      </c>
      <c r="J132" s="106">
        <f>$P132 *(1+ $AI$13)</f>
        <v>249.67851099830796</v>
      </c>
      <c r="K132" s="10">
        <f t="shared" si="42"/>
        <v>13</v>
      </c>
      <c r="L132" s="11">
        <f t="shared" si="43"/>
        <v>13.908629441624498</v>
      </c>
      <c r="M132" s="12">
        <f>$P132 *(1+ $AI$14)</f>
        <v>264.63620981387481</v>
      </c>
      <c r="N132" s="10">
        <f t="shared" si="44"/>
        <v>22</v>
      </c>
      <c r="O132" s="11">
        <f t="shared" si="45"/>
        <v>40</v>
      </c>
      <c r="P132" s="12">
        <f t="shared" si="46"/>
        <v>272</v>
      </c>
      <c r="Q132" s="10">
        <f t="shared" si="47"/>
        <v>47</v>
      </c>
      <c r="R132" s="11">
        <f t="shared" si="48"/>
        <v>0.96446700507613059</v>
      </c>
      <c r="S132" s="12">
        <f>$P132 *(1+ $AI$15)</f>
        <v>282.09644670050761</v>
      </c>
      <c r="T132" s="10">
        <f t="shared" si="49"/>
        <v>104</v>
      </c>
      <c r="U132" s="11">
        <f t="shared" si="50"/>
        <v>2.5380710659910619</v>
      </c>
      <c r="V132" s="12">
        <f>$P132 *(1+ $AI$16)</f>
        <v>295.88994293475486</v>
      </c>
      <c r="W132" s="10">
        <f t="shared" si="51"/>
        <v>3</v>
      </c>
      <c r="X132" s="11">
        <f t="shared" si="52"/>
        <v>37</v>
      </c>
      <c r="Y132" s="11">
        <f t="shared" si="53"/>
        <v>44.974619289341717</v>
      </c>
      <c r="Z132" s="13">
        <f>$P132 *(1+ $AI$17)</f>
        <v>309.63324136246808</v>
      </c>
      <c r="AA132" s="98" t="s">
        <v>131</v>
      </c>
    </row>
    <row r="133" spans="1:27" s="128" customFormat="1" x14ac:dyDescent="0.2">
      <c r="A133" s="128">
        <v>1365</v>
      </c>
      <c r="B133" s="124">
        <f t="shared" si="54"/>
        <v>3</v>
      </c>
      <c r="C133" s="125">
        <f t="shared" si="55"/>
        <v>3.1939200000000199</v>
      </c>
      <c r="D133" s="126">
        <f>$P133 *(1+ $AI$11)</f>
        <v>228.9924</v>
      </c>
      <c r="E133" s="124">
        <f t="shared" ref="E133:E160" si="56">ROUNDDOWN(G133*1/60,0)</f>
        <v>4</v>
      </c>
      <c r="F133" s="125">
        <f t="shared" ref="F133:F160" si="57">MOD(G133*1,60)</f>
        <v>1.9930203045685175</v>
      </c>
      <c r="G133" s="126">
        <f>$P133 *(1+ $AI$12)</f>
        <v>241.99302030456852</v>
      </c>
      <c r="H133" s="124">
        <f t="shared" ref="H133:H160" si="58">ROUNDDOWN(J133*1.5/60,0)</f>
        <v>6</v>
      </c>
      <c r="I133" s="125">
        <f t="shared" ref="I133:I160" si="59">MOD(J133*1.5,60)</f>
        <v>15.89467005076142</v>
      </c>
      <c r="J133" s="126">
        <f>$P133 *(1+ $AI$13)</f>
        <v>250.59644670050761</v>
      </c>
      <c r="K133" s="124">
        <f t="shared" ref="K133:K160" si="60">ROUNDDOWN(M133*3/60,0)</f>
        <v>13</v>
      </c>
      <c r="L133" s="125">
        <f t="shared" ref="L133:L160" si="61">MOD(M133*3,60)</f>
        <v>16.827411167512764</v>
      </c>
      <c r="M133" s="126">
        <f>$P133 *(1+ $AI$14)</f>
        <v>265.60913705583761</v>
      </c>
      <c r="N133" s="124">
        <f t="shared" ref="N133:N160" si="62">ROUNDDOWN($A133 / 60,0)</f>
        <v>22</v>
      </c>
      <c r="O133" s="125">
        <f t="shared" ref="O133:O160" si="63">MOD($A133,60)</f>
        <v>45</v>
      </c>
      <c r="P133" s="126">
        <f t="shared" ref="P133:P160" si="64">$A133 /5</f>
        <v>273</v>
      </c>
      <c r="Q133" s="124">
        <f t="shared" ref="Q133:Q160" si="65">ROUNDDOWN(S133*10/60,0)</f>
        <v>47</v>
      </c>
      <c r="R133" s="125">
        <f t="shared" ref="R133:R160" si="66">MOD(S133*10,60)</f>
        <v>11.335659898477388</v>
      </c>
      <c r="S133" s="126">
        <f>$P133 *(1+ $AI$15)</f>
        <v>283.13356598984774</v>
      </c>
      <c r="T133" s="124">
        <f t="shared" ref="T133:T160" si="67">ROUNDDOWN(V133*21.0975/60,0)</f>
        <v>104</v>
      </c>
      <c r="U133" s="125">
        <f t="shared" ref="U133:U160" si="68">MOD(V133*21.0975,60)</f>
        <v>25.488578680203318</v>
      </c>
      <c r="V133" s="126">
        <f>$P133 *(1+ $AI$16)</f>
        <v>296.97777360730908</v>
      </c>
      <c r="W133" s="124">
        <f t="shared" ref="W133:W196" si="69">ROUNDDOWN(Z133*42.195/3600,0)</f>
        <v>3</v>
      </c>
      <c r="X133" s="125">
        <f t="shared" ref="X133:X160" si="70">ROUNDDOWN((Z133*42.195 - W133*3600)/60,0)</f>
        <v>38</v>
      </c>
      <c r="Y133" s="125">
        <f t="shared" ref="Y133:Y160" si="71">MOD(Z133*42.195,60)</f>
        <v>33.007614213196575</v>
      </c>
      <c r="Z133" s="127">
        <f>$P133 *(1+ $AI$17)</f>
        <v>310.77159886747711</v>
      </c>
      <c r="AA133" s="129"/>
    </row>
    <row r="134" spans="1:27" x14ac:dyDescent="0.2">
      <c r="A134" s="1">
        <v>1370</v>
      </c>
      <c r="B134" s="104">
        <f t="shared" si="54"/>
        <v>3</v>
      </c>
      <c r="C134" s="105">
        <f t="shared" si="55"/>
        <v>3.8649599999999964</v>
      </c>
      <c r="D134" s="106">
        <f>$P134 *(1+ $AI$11)</f>
        <v>229.8312</v>
      </c>
      <c r="E134" s="10">
        <f t="shared" si="56"/>
        <v>4</v>
      </c>
      <c r="F134" s="11">
        <f t="shared" si="57"/>
        <v>2.8794416243654553</v>
      </c>
      <c r="G134" s="12">
        <f>$P134 *(1+ $AI$12)</f>
        <v>242.87944162436546</v>
      </c>
      <c r="H134" s="10">
        <f t="shared" si="58"/>
        <v>6</v>
      </c>
      <c r="I134" s="11">
        <f t="shared" si="59"/>
        <v>17.271573604060904</v>
      </c>
      <c r="J134" s="12">
        <f>$P134 *(1+ $AI$13)</f>
        <v>251.51438240270727</v>
      </c>
      <c r="K134" s="10">
        <f t="shared" si="60"/>
        <v>13</v>
      </c>
      <c r="L134" s="11">
        <f t="shared" si="61"/>
        <v>19.74619289340103</v>
      </c>
      <c r="M134" s="12">
        <f>$P134 *(1+ $AI$14)</f>
        <v>266.58206429780034</v>
      </c>
      <c r="N134" s="10">
        <f t="shared" si="62"/>
        <v>22</v>
      </c>
      <c r="O134" s="11">
        <f t="shared" si="63"/>
        <v>50</v>
      </c>
      <c r="P134" s="12">
        <f t="shared" si="64"/>
        <v>274</v>
      </c>
      <c r="Q134" s="10">
        <f t="shared" si="65"/>
        <v>47</v>
      </c>
      <c r="R134" s="11">
        <f t="shared" si="66"/>
        <v>21.706852791878191</v>
      </c>
      <c r="S134" s="12">
        <f>$P134 *(1+ $AI$15)</f>
        <v>284.17068527918781</v>
      </c>
      <c r="T134" s="10">
        <f t="shared" si="67"/>
        <v>104</v>
      </c>
      <c r="U134" s="11">
        <f t="shared" si="68"/>
        <v>48.439086294417393</v>
      </c>
      <c r="V134" s="12">
        <f>$P134 *(1+ $AI$16)</f>
        <v>298.06560427986335</v>
      </c>
      <c r="W134" s="10">
        <f t="shared" si="69"/>
        <v>3</v>
      </c>
      <c r="X134" s="11">
        <f t="shared" si="70"/>
        <v>39</v>
      </c>
      <c r="Y134" s="11">
        <f t="shared" si="71"/>
        <v>21.040609137055071</v>
      </c>
      <c r="Z134" s="13">
        <f>$P134 *(1+ $AI$17)</f>
        <v>311.90995637248619</v>
      </c>
      <c r="AA134" s="98" t="s">
        <v>132</v>
      </c>
    </row>
    <row r="135" spans="1:27" ht="15" thickBot="1" x14ac:dyDescent="0.25">
      <c r="A135" s="1">
        <v>1375</v>
      </c>
      <c r="B135" s="18">
        <f t="shared" si="54"/>
        <v>3</v>
      </c>
      <c r="C135" s="19">
        <f t="shared" si="55"/>
        <v>4.5360000000000014</v>
      </c>
      <c r="D135" s="20">
        <f>$P135 *(1+ $AI$11)</f>
        <v>230.67</v>
      </c>
      <c r="E135" s="18">
        <f t="shared" si="56"/>
        <v>4</v>
      </c>
      <c r="F135" s="19">
        <f t="shared" si="57"/>
        <v>3.7658629441624214</v>
      </c>
      <c r="G135" s="20">
        <f>$P135 *(1+ $AI$12)</f>
        <v>243.76586294416242</v>
      </c>
      <c r="H135" s="18">
        <f t="shared" si="58"/>
        <v>6</v>
      </c>
      <c r="I135" s="19">
        <f t="shared" si="59"/>
        <v>18.648477157360389</v>
      </c>
      <c r="J135" s="20">
        <f>$P135 *(1+ $AI$13)</f>
        <v>252.43231810490693</v>
      </c>
      <c r="K135" s="18">
        <f t="shared" si="60"/>
        <v>13</v>
      </c>
      <c r="L135" s="19">
        <f t="shared" si="61"/>
        <v>22.66497461928941</v>
      </c>
      <c r="M135" s="20">
        <f>$P135 *(1+ $AI$14)</f>
        <v>267.55499153976314</v>
      </c>
      <c r="N135" s="107">
        <f t="shared" si="62"/>
        <v>22</v>
      </c>
      <c r="O135" s="108">
        <f t="shared" si="63"/>
        <v>55</v>
      </c>
      <c r="P135" s="109">
        <f t="shared" si="64"/>
        <v>275</v>
      </c>
      <c r="Q135" s="18">
        <f t="shared" si="65"/>
        <v>47</v>
      </c>
      <c r="R135" s="19">
        <f t="shared" si="66"/>
        <v>32.078045685279449</v>
      </c>
      <c r="S135" s="20">
        <f>$P135 *(1+ $AI$15)</f>
        <v>285.20780456852793</v>
      </c>
      <c r="T135" s="18">
        <f t="shared" si="67"/>
        <v>105</v>
      </c>
      <c r="U135" s="19">
        <f t="shared" si="68"/>
        <v>11.389593908629649</v>
      </c>
      <c r="V135" s="20">
        <f>$P135 *(1+ $AI$16)</f>
        <v>299.15343495241757</v>
      </c>
      <c r="W135" s="18">
        <f t="shared" si="69"/>
        <v>3</v>
      </c>
      <c r="X135" s="19">
        <f t="shared" si="70"/>
        <v>40</v>
      </c>
      <c r="Y135" s="19">
        <f t="shared" si="71"/>
        <v>9.0736040609135671</v>
      </c>
      <c r="Z135" s="21">
        <f>$P135 *(1+ $AI$17)</f>
        <v>313.04831387749527</v>
      </c>
      <c r="AA135" s="98" t="s">
        <v>136</v>
      </c>
    </row>
    <row r="136" spans="1:27" x14ac:dyDescent="0.2">
      <c r="A136" s="1">
        <v>1380</v>
      </c>
      <c r="B136" s="22">
        <f t="shared" si="54"/>
        <v>3</v>
      </c>
      <c r="C136" s="23">
        <f t="shared" si="55"/>
        <v>5.2070400000000063</v>
      </c>
      <c r="D136" s="24">
        <f>$P136 *(1+ $AI$11)</f>
        <v>231.50880000000001</v>
      </c>
      <c r="E136" s="113">
        <f t="shared" si="56"/>
        <v>4</v>
      </c>
      <c r="F136" s="114">
        <f t="shared" si="57"/>
        <v>4.6522842639593875</v>
      </c>
      <c r="G136" s="115">
        <f>$P136 *(1+ $AI$12)</f>
        <v>244.65228426395939</v>
      </c>
      <c r="H136" s="22">
        <f t="shared" si="58"/>
        <v>6</v>
      </c>
      <c r="I136" s="23">
        <f t="shared" si="59"/>
        <v>20.025380710659931</v>
      </c>
      <c r="J136" s="24">
        <f>$P136 *(1+ $AI$13)</f>
        <v>253.35025380710661</v>
      </c>
      <c r="K136" s="22">
        <f t="shared" si="60"/>
        <v>13</v>
      </c>
      <c r="L136" s="23">
        <f t="shared" si="61"/>
        <v>25.58375634517779</v>
      </c>
      <c r="M136" s="24">
        <f>$P136 *(1+ $AI$14)</f>
        <v>268.52791878172593</v>
      </c>
      <c r="N136" s="22">
        <f t="shared" si="62"/>
        <v>23</v>
      </c>
      <c r="O136" s="23">
        <f t="shared" si="63"/>
        <v>0</v>
      </c>
      <c r="P136" s="24">
        <f t="shared" si="64"/>
        <v>276</v>
      </c>
      <c r="Q136" s="22">
        <f t="shared" si="65"/>
        <v>47</v>
      </c>
      <c r="R136" s="23">
        <f t="shared" si="66"/>
        <v>42.449238578679797</v>
      </c>
      <c r="S136" s="24">
        <f>$P136 *(1+ $AI$15)</f>
        <v>286.244923857868</v>
      </c>
      <c r="T136" s="113">
        <f t="shared" si="67"/>
        <v>105</v>
      </c>
      <c r="U136" s="114">
        <f t="shared" si="68"/>
        <v>34.340101522841906</v>
      </c>
      <c r="V136" s="115">
        <f>$P136 *(1+ $AI$16)</f>
        <v>300.24126562497179</v>
      </c>
      <c r="W136" s="22">
        <f t="shared" si="69"/>
        <v>3</v>
      </c>
      <c r="X136" s="23">
        <f t="shared" si="70"/>
        <v>40</v>
      </c>
      <c r="Y136" s="23">
        <f t="shared" si="71"/>
        <v>57.106598984772063</v>
      </c>
      <c r="Z136" s="25">
        <f>$P136 *(1+ $AI$17)</f>
        <v>314.18667138250436</v>
      </c>
      <c r="AA136" s="98" t="s">
        <v>133</v>
      </c>
    </row>
    <row r="137" spans="1:27" x14ac:dyDescent="0.2">
      <c r="A137" s="1">
        <v>1385</v>
      </c>
      <c r="B137" s="30">
        <f t="shared" si="54"/>
        <v>3</v>
      </c>
      <c r="C137" s="31">
        <f t="shared" si="55"/>
        <v>5.8780800000000113</v>
      </c>
      <c r="D137" s="32">
        <f>$P137 *(1+ $AI$11)</f>
        <v>232.3476</v>
      </c>
      <c r="E137" s="30">
        <f t="shared" si="56"/>
        <v>4</v>
      </c>
      <c r="F137" s="31">
        <f t="shared" si="57"/>
        <v>5.5387055837563253</v>
      </c>
      <c r="G137" s="32">
        <f>$P137 *(1+ $AI$12)</f>
        <v>245.53870558375633</v>
      </c>
      <c r="H137" s="30">
        <f t="shared" si="58"/>
        <v>6</v>
      </c>
      <c r="I137" s="31">
        <f t="shared" si="59"/>
        <v>21.402284263959416</v>
      </c>
      <c r="J137" s="32">
        <f>$P137 *(1+ $AI$13)</f>
        <v>254.26818950930627</v>
      </c>
      <c r="K137" s="104">
        <f>ROUNDDOWN(M137*3/60,0)</f>
        <v>13</v>
      </c>
      <c r="L137" s="105">
        <f t="shared" si="61"/>
        <v>28.502538071066056</v>
      </c>
      <c r="M137" s="106">
        <f>$P137 *(1+ $AI$14)</f>
        <v>269.50084602368867</v>
      </c>
      <c r="N137" s="30">
        <f t="shared" si="62"/>
        <v>23</v>
      </c>
      <c r="O137" s="31">
        <f t="shared" si="63"/>
        <v>5</v>
      </c>
      <c r="P137" s="32">
        <f t="shared" si="64"/>
        <v>277</v>
      </c>
      <c r="Q137" s="30">
        <f t="shared" si="65"/>
        <v>47</v>
      </c>
      <c r="R137" s="31">
        <f t="shared" si="66"/>
        <v>52.820431472081509</v>
      </c>
      <c r="S137" s="32">
        <f>$P137 *(1+ $AI$15)</f>
        <v>287.28204314720813</v>
      </c>
      <c r="T137" s="30">
        <f t="shared" si="67"/>
        <v>105</v>
      </c>
      <c r="U137" s="31">
        <f t="shared" si="68"/>
        <v>57.290609137055981</v>
      </c>
      <c r="V137" s="32">
        <f>$P137 *(1+ $AI$16)</f>
        <v>301.32909629752606</v>
      </c>
      <c r="W137" s="30">
        <f t="shared" si="69"/>
        <v>3</v>
      </c>
      <c r="X137" s="31">
        <f t="shared" si="70"/>
        <v>41</v>
      </c>
      <c r="Y137" s="31">
        <f t="shared" si="71"/>
        <v>45.139593908630559</v>
      </c>
      <c r="Z137" s="33">
        <f>$P137 *(1+ $AI$17)</f>
        <v>315.32502888751344</v>
      </c>
      <c r="AA137" s="98" t="s">
        <v>134</v>
      </c>
    </row>
    <row r="138" spans="1:27" x14ac:dyDescent="0.2">
      <c r="A138" s="1">
        <v>1390</v>
      </c>
      <c r="B138" s="30">
        <f t="shared" si="54"/>
        <v>3</v>
      </c>
      <c r="C138" s="31">
        <f t="shared" si="55"/>
        <v>6.5491200000000163</v>
      </c>
      <c r="D138" s="32">
        <f>$P138 *(1+ $AI$11)</f>
        <v>233.18639999999999</v>
      </c>
      <c r="E138" s="30">
        <f t="shared" si="56"/>
        <v>4</v>
      </c>
      <c r="F138" s="31">
        <f t="shared" si="57"/>
        <v>6.4251269035532914</v>
      </c>
      <c r="G138" s="32">
        <f>$P138 *(1+ $AI$12)</f>
        <v>246.42512690355329</v>
      </c>
      <c r="H138" s="30">
        <f t="shared" si="58"/>
        <v>6</v>
      </c>
      <c r="I138" s="31">
        <f t="shared" si="59"/>
        <v>22.779187817258901</v>
      </c>
      <c r="J138" s="32">
        <f>$P138 *(1+ $AI$13)</f>
        <v>255.18612521150592</v>
      </c>
      <c r="K138" s="104">
        <f t="shared" si="60"/>
        <v>13</v>
      </c>
      <c r="L138" s="105">
        <f t="shared" si="61"/>
        <v>31.421319796954322</v>
      </c>
      <c r="M138" s="106">
        <f>$P138 *(1+ $AI$14)</f>
        <v>270.47377326565146</v>
      </c>
      <c r="N138" s="30">
        <f t="shared" si="62"/>
        <v>23</v>
      </c>
      <c r="O138" s="31">
        <f t="shared" si="63"/>
        <v>10</v>
      </c>
      <c r="P138" s="32">
        <f t="shared" si="64"/>
        <v>278</v>
      </c>
      <c r="Q138" s="30">
        <f t="shared" si="65"/>
        <v>48</v>
      </c>
      <c r="R138" s="31">
        <f t="shared" si="66"/>
        <v>3.191624365482312</v>
      </c>
      <c r="S138" s="32">
        <f>$P138 *(1+ $AI$15)</f>
        <v>288.31916243654825</v>
      </c>
      <c r="T138" s="30">
        <f t="shared" si="67"/>
        <v>106</v>
      </c>
      <c r="U138" s="31">
        <f t="shared" si="68"/>
        <v>20.241116751269146</v>
      </c>
      <c r="V138" s="32">
        <f>$P138 *(1+ $AI$16)</f>
        <v>302.41692697008028</v>
      </c>
      <c r="W138" s="30">
        <f t="shared" si="69"/>
        <v>3</v>
      </c>
      <c r="X138" s="31">
        <f t="shared" si="70"/>
        <v>42</v>
      </c>
      <c r="Y138" s="31">
        <f t="shared" si="71"/>
        <v>33.172588832487236</v>
      </c>
      <c r="Z138" s="33">
        <f>$P138 *(1+ $AI$17)</f>
        <v>316.46338639252252</v>
      </c>
      <c r="AA138" s="98" t="s">
        <v>134</v>
      </c>
    </row>
    <row r="139" spans="1:27" x14ac:dyDescent="0.2">
      <c r="A139" s="1">
        <v>1395</v>
      </c>
      <c r="B139" s="124">
        <f t="shared" si="54"/>
        <v>3</v>
      </c>
      <c r="C139" s="125">
        <f t="shared" si="55"/>
        <v>7.2201599999999928</v>
      </c>
      <c r="D139" s="126">
        <f>$P139 *(1+ $AI$11)</f>
        <v>234.02519999999998</v>
      </c>
      <c r="E139" s="124">
        <f t="shared" si="56"/>
        <v>4</v>
      </c>
      <c r="F139" s="125">
        <f t="shared" si="57"/>
        <v>7.3115482233502291</v>
      </c>
      <c r="G139" s="126">
        <f>$P139 *(1+ $AI$12)</f>
        <v>247.31154822335023</v>
      </c>
      <c r="H139" s="124">
        <f t="shared" si="58"/>
        <v>6</v>
      </c>
      <c r="I139" s="125">
        <f t="shared" si="59"/>
        <v>24.156091370558443</v>
      </c>
      <c r="J139" s="126">
        <f>$P139 *(1+ $AI$13)</f>
        <v>256.10406091370561</v>
      </c>
      <c r="K139" s="124">
        <f t="shared" si="60"/>
        <v>13</v>
      </c>
      <c r="L139" s="125">
        <f t="shared" si="61"/>
        <v>34.340101522842815</v>
      </c>
      <c r="M139" s="126">
        <f>$P139 *(1+ $AI$14)</f>
        <v>271.44670050761425</v>
      </c>
      <c r="N139" s="124">
        <f t="shared" si="62"/>
        <v>23</v>
      </c>
      <c r="O139" s="125">
        <f t="shared" si="63"/>
        <v>15</v>
      </c>
      <c r="P139" s="126">
        <f t="shared" si="64"/>
        <v>279</v>
      </c>
      <c r="Q139" s="124">
        <f t="shared" si="65"/>
        <v>48</v>
      </c>
      <c r="R139" s="125">
        <f t="shared" si="66"/>
        <v>13.562817258883115</v>
      </c>
      <c r="S139" s="126">
        <f>$P139 *(1+ $AI$15)</f>
        <v>289.35628172588832</v>
      </c>
      <c r="T139" s="124">
        <f t="shared" si="67"/>
        <v>106</v>
      </c>
      <c r="U139" s="125">
        <f t="shared" si="68"/>
        <v>43.191624365482312</v>
      </c>
      <c r="V139" s="126">
        <f>$P139 *(1+ $AI$16)</f>
        <v>303.50475764263456</v>
      </c>
      <c r="W139" s="124">
        <f t="shared" si="69"/>
        <v>3</v>
      </c>
      <c r="X139" s="125">
        <f t="shared" si="70"/>
        <v>43</v>
      </c>
      <c r="Y139" s="125">
        <f t="shared" si="71"/>
        <v>21.205583756343913</v>
      </c>
      <c r="Z139" s="127">
        <f>$P139 *(1+ $AI$17)</f>
        <v>317.60174389753155</v>
      </c>
    </row>
    <row r="140" spans="1:27" x14ac:dyDescent="0.2">
      <c r="A140" s="1">
        <v>1400</v>
      </c>
      <c r="B140" s="104">
        <f t="shared" si="54"/>
        <v>3</v>
      </c>
      <c r="C140" s="105">
        <f t="shared" si="55"/>
        <v>7.8912000000000262</v>
      </c>
      <c r="D140" s="106">
        <f>$P140 *(1+ $AI$11)</f>
        <v>234.864</v>
      </c>
      <c r="E140" s="30">
        <f t="shared" si="56"/>
        <v>4</v>
      </c>
      <c r="F140" s="31">
        <f t="shared" si="57"/>
        <v>8.1979695431471953</v>
      </c>
      <c r="G140" s="32">
        <f>$P140 *(1+ $AI$12)</f>
        <v>248.1979695431472</v>
      </c>
      <c r="H140" s="30">
        <f t="shared" si="58"/>
        <v>6</v>
      </c>
      <c r="I140" s="31">
        <f t="shared" si="59"/>
        <v>25.532994923857927</v>
      </c>
      <c r="J140" s="32">
        <f>$P140 *(1+ $AI$13)</f>
        <v>257.02199661590527</v>
      </c>
      <c r="K140" s="30">
        <f t="shared" si="60"/>
        <v>13</v>
      </c>
      <c r="L140" s="31">
        <f t="shared" si="61"/>
        <v>37.258883248730967</v>
      </c>
      <c r="M140" s="32">
        <f>$P140 *(1+ $AI$14)</f>
        <v>272.41962774957699</v>
      </c>
      <c r="N140" s="104">
        <f t="shared" si="62"/>
        <v>23</v>
      </c>
      <c r="O140" s="105">
        <f t="shared" si="63"/>
        <v>20</v>
      </c>
      <c r="P140" s="106">
        <f t="shared" si="64"/>
        <v>280</v>
      </c>
      <c r="Q140" s="30">
        <f t="shared" si="65"/>
        <v>48</v>
      </c>
      <c r="R140" s="31">
        <f t="shared" si="66"/>
        <v>23.934010152284372</v>
      </c>
      <c r="S140" s="32">
        <f>$P140 *(1+ $AI$15)</f>
        <v>290.39340101522845</v>
      </c>
      <c r="T140" s="30">
        <f t="shared" si="67"/>
        <v>107</v>
      </c>
      <c r="U140" s="31">
        <f t="shared" si="68"/>
        <v>6.1421319796954776</v>
      </c>
      <c r="V140" s="32">
        <f>$P140 *(1+ $AI$16)</f>
        <v>304.59258831518878</v>
      </c>
      <c r="W140" s="30">
        <f t="shared" si="69"/>
        <v>3</v>
      </c>
      <c r="X140" s="31">
        <f t="shared" si="70"/>
        <v>44</v>
      </c>
      <c r="Y140" s="31">
        <f t="shared" si="71"/>
        <v>9.2385786802024086</v>
      </c>
      <c r="Z140" s="33">
        <f>$P140 *(1+ $AI$17)</f>
        <v>318.74010140254063</v>
      </c>
      <c r="AA140" s="98" t="s">
        <v>135</v>
      </c>
    </row>
    <row r="141" spans="1:27" x14ac:dyDescent="0.2">
      <c r="A141" s="1">
        <v>1405</v>
      </c>
      <c r="B141" s="124">
        <f t="shared" si="54"/>
        <v>3</v>
      </c>
      <c r="C141" s="125">
        <f t="shared" si="55"/>
        <v>8.5622400000000027</v>
      </c>
      <c r="D141" s="126">
        <f>$P141 *(1+ $AI$11)</f>
        <v>235.7028</v>
      </c>
      <c r="E141" s="124">
        <f t="shared" si="56"/>
        <v>4</v>
      </c>
      <c r="F141" s="125">
        <f t="shared" si="57"/>
        <v>9.0843908629441614</v>
      </c>
      <c r="G141" s="126">
        <f>$P141 *(1+ $AI$12)</f>
        <v>249.08439086294416</v>
      </c>
      <c r="H141" s="124">
        <f t="shared" si="58"/>
        <v>6</v>
      </c>
      <c r="I141" s="125">
        <f t="shared" si="59"/>
        <v>26.909898477157412</v>
      </c>
      <c r="J141" s="126">
        <f>$P141 *(1+ $AI$13)</f>
        <v>257.93993231810492</v>
      </c>
      <c r="K141" s="124">
        <f t="shared" si="60"/>
        <v>13</v>
      </c>
      <c r="L141" s="125">
        <f t="shared" si="61"/>
        <v>40.177664974619347</v>
      </c>
      <c r="M141" s="126">
        <f>$P141 *(1+ $AI$14)</f>
        <v>273.39255499153978</v>
      </c>
      <c r="N141" s="124">
        <f t="shared" si="62"/>
        <v>23</v>
      </c>
      <c r="O141" s="125">
        <f t="shared" si="63"/>
        <v>25</v>
      </c>
      <c r="P141" s="126">
        <f t="shared" si="64"/>
        <v>281</v>
      </c>
      <c r="Q141" s="124">
        <f t="shared" si="65"/>
        <v>48</v>
      </c>
      <c r="R141" s="125">
        <f t="shared" si="66"/>
        <v>34.305203045685175</v>
      </c>
      <c r="S141" s="126">
        <f>$P141 *(1+ $AI$15)</f>
        <v>291.43052030456852</v>
      </c>
      <c r="T141" s="124">
        <f t="shared" si="67"/>
        <v>107</v>
      </c>
      <c r="U141" s="125">
        <f t="shared" si="68"/>
        <v>29.092639593909553</v>
      </c>
      <c r="V141" s="126">
        <f>$P141 *(1+ $AI$16)</f>
        <v>305.68041898774305</v>
      </c>
      <c r="W141" s="124">
        <f t="shared" si="69"/>
        <v>3</v>
      </c>
      <c r="X141" s="125">
        <f t="shared" si="70"/>
        <v>44</v>
      </c>
      <c r="Y141" s="125">
        <f t="shared" si="71"/>
        <v>57.271573604060904</v>
      </c>
      <c r="Z141" s="127">
        <f>$P141 *(1+ $AI$17)</f>
        <v>319.87845890754971</v>
      </c>
    </row>
    <row r="142" spans="1:27" x14ac:dyDescent="0.2">
      <c r="A142" s="1">
        <v>1410</v>
      </c>
      <c r="B142" s="86">
        <f t="shared" si="54"/>
        <v>3</v>
      </c>
      <c r="C142" s="87">
        <f t="shared" si="55"/>
        <v>9.2332800000000077</v>
      </c>
      <c r="D142" s="88">
        <f>$P142 *(1+ $AI$11)</f>
        <v>236.54159999999999</v>
      </c>
      <c r="E142" s="86">
        <f t="shared" si="56"/>
        <v>4</v>
      </c>
      <c r="F142" s="87">
        <f t="shared" si="57"/>
        <v>9.9708121827410992</v>
      </c>
      <c r="G142" s="88">
        <f>$P142 *(1+ $AI$12)</f>
        <v>249.9708121827411</v>
      </c>
      <c r="H142" s="86">
        <f t="shared" si="58"/>
        <v>6</v>
      </c>
      <c r="I142" s="87">
        <f t="shared" si="59"/>
        <v>28.286802030456897</v>
      </c>
      <c r="J142" s="88">
        <f>$P142 *(1+ $AI$13)</f>
        <v>258.85786802030458</v>
      </c>
      <c r="K142" s="86">
        <f t="shared" si="60"/>
        <v>13</v>
      </c>
      <c r="L142" s="87">
        <f t="shared" si="61"/>
        <v>43.096446700507727</v>
      </c>
      <c r="M142" s="88">
        <f>$P142 *(1+ $AI$14)</f>
        <v>274.36548223350258</v>
      </c>
      <c r="N142" s="86">
        <f t="shared" si="62"/>
        <v>23</v>
      </c>
      <c r="O142" s="87">
        <f t="shared" si="63"/>
        <v>30</v>
      </c>
      <c r="P142" s="88">
        <f t="shared" si="64"/>
        <v>282</v>
      </c>
      <c r="Q142" s="86">
        <f t="shared" si="65"/>
        <v>48</v>
      </c>
      <c r="R142" s="87">
        <f t="shared" si="66"/>
        <v>44.676395939086433</v>
      </c>
      <c r="S142" s="88">
        <f>$P142 *(1+ $AI$15)</f>
        <v>292.46763959390864</v>
      </c>
      <c r="T142" s="86">
        <f t="shared" si="67"/>
        <v>107</v>
      </c>
      <c r="U142" s="87">
        <f t="shared" si="68"/>
        <v>52.043147208121809</v>
      </c>
      <c r="V142" s="88">
        <f>$P142 *(1+ $AI$16)</f>
        <v>306.76824966029727</v>
      </c>
      <c r="W142" s="86">
        <f t="shared" si="69"/>
        <v>3</v>
      </c>
      <c r="X142" s="87">
        <f t="shared" si="70"/>
        <v>45</v>
      </c>
      <c r="Y142" s="87">
        <f t="shared" si="71"/>
        <v>45.3045685279194</v>
      </c>
      <c r="Z142" s="89">
        <f>$P142 *(1+ $AI$17)</f>
        <v>321.0168164125588</v>
      </c>
      <c r="AA142" s="103" t="s">
        <v>46</v>
      </c>
    </row>
    <row r="143" spans="1:27" x14ac:dyDescent="0.2">
      <c r="A143" s="1">
        <v>1415</v>
      </c>
      <c r="B143" s="30">
        <f t="shared" si="54"/>
        <v>3</v>
      </c>
      <c r="C143" s="31">
        <f t="shared" si="55"/>
        <v>9.9043200000000127</v>
      </c>
      <c r="D143" s="32">
        <f>$P143 *(1+ $AI$11)</f>
        <v>237.38040000000001</v>
      </c>
      <c r="E143" s="30">
        <f t="shared" si="56"/>
        <v>4</v>
      </c>
      <c r="F143" s="31">
        <f t="shared" si="57"/>
        <v>10.857233502538065</v>
      </c>
      <c r="G143" s="32">
        <f>$P143 *(1+ $AI$12)</f>
        <v>250.85723350253807</v>
      </c>
      <c r="H143" s="104">
        <f t="shared" si="58"/>
        <v>6</v>
      </c>
      <c r="I143" s="105">
        <f t="shared" si="59"/>
        <v>29.663705583756382</v>
      </c>
      <c r="J143" s="106">
        <f>$P143 *(1+ $AI$13)</f>
        <v>259.77580372250424</v>
      </c>
      <c r="K143" s="30">
        <f t="shared" si="60"/>
        <v>13</v>
      </c>
      <c r="L143" s="31">
        <f t="shared" si="61"/>
        <v>46.015228426395879</v>
      </c>
      <c r="M143" s="32">
        <f>$P143 *(1+ $AI$14)</f>
        <v>275.33840947546531</v>
      </c>
      <c r="N143" s="30">
        <f t="shared" si="62"/>
        <v>23</v>
      </c>
      <c r="O143" s="31">
        <f t="shared" si="63"/>
        <v>35</v>
      </c>
      <c r="P143" s="32">
        <f t="shared" si="64"/>
        <v>283</v>
      </c>
      <c r="Q143" s="30">
        <f t="shared" si="65"/>
        <v>48</v>
      </c>
      <c r="R143" s="31">
        <f t="shared" si="66"/>
        <v>55.047588832487691</v>
      </c>
      <c r="S143" s="32">
        <f>$P143 *(1+ $AI$15)</f>
        <v>293.50475888324877</v>
      </c>
      <c r="T143" s="30">
        <f t="shared" si="67"/>
        <v>108</v>
      </c>
      <c r="U143" s="31">
        <f t="shared" si="68"/>
        <v>14.993654822335884</v>
      </c>
      <c r="V143" s="32">
        <f>$P143 *(1+ $AI$16)</f>
        <v>307.85608033285155</v>
      </c>
      <c r="W143" s="30">
        <f t="shared" si="69"/>
        <v>3</v>
      </c>
      <c r="X143" s="31">
        <f t="shared" si="70"/>
        <v>46</v>
      </c>
      <c r="Y143" s="31">
        <f t="shared" si="71"/>
        <v>33.337563451776077</v>
      </c>
      <c r="Z143" s="33">
        <f>$P143 *(1+ $AI$17)</f>
        <v>322.15517391756788</v>
      </c>
      <c r="AA143" s="98" t="s">
        <v>137</v>
      </c>
    </row>
    <row r="144" spans="1:27" x14ac:dyDescent="0.2">
      <c r="A144" s="1">
        <v>1420</v>
      </c>
      <c r="B144" s="124">
        <f t="shared" si="54"/>
        <v>3</v>
      </c>
      <c r="C144" s="125">
        <f t="shared" si="55"/>
        <v>10.575360000000018</v>
      </c>
      <c r="D144" s="126">
        <f>$P144 *(1+ $AI$11)</f>
        <v>238.2192</v>
      </c>
      <c r="E144" s="124">
        <f t="shared" si="56"/>
        <v>4</v>
      </c>
      <c r="F144" s="125">
        <f t="shared" si="57"/>
        <v>11.743654822335003</v>
      </c>
      <c r="G144" s="126">
        <f>$P144 *(1+ $AI$12)</f>
        <v>251.743654822335</v>
      </c>
      <c r="H144" s="124">
        <f t="shared" si="58"/>
        <v>6</v>
      </c>
      <c r="I144" s="125">
        <f t="shared" si="59"/>
        <v>31.040609137055867</v>
      </c>
      <c r="J144" s="126">
        <f>$P144 *(1+ $AI$13)</f>
        <v>260.69373942470389</v>
      </c>
      <c r="K144" s="124">
        <f t="shared" si="60"/>
        <v>13</v>
      </c>
      <c r="L144" s="125">
        <f t="shared" si="61"/>
        <v>48.934010152284372</v>
      </c>
      <c r="M144" s="126">
        <f>$P144 *(1+ $AI$14)</f>
        <v>276.31133671742811</v>
      </c>
      <c r="N144" s="124">
        <f t="shared" si="62"/>
        <v>23</v>
      </c>
      <c r="O144" s="125">
        <f t="shared" si="63"/>
        <v>40</v>
      </c>
      <c r="P144" s="126">
        <f t="shared" si="64"/>
        <v>284</v>
      </c>
      <c r="Q144" s="124">
        <f t="shared" si="65"/>
        <v>49</v>
      </c>
      <c r="R144" s="125">
        <f t="shared" si="66"/>
        <v>5.4187817258884934</v>
      </c>
      <c r="S144" s="126">
        <f>$P144 *(1+ $AI$15)</f>
        <v>294.54187817258884</v>
      </c>
      <c r="T144" s="124">
        <f t="shared" si="67"/>
        <v>108</v>
      </c>
      <c r="U144" s="125">
        <f t="shared" si="68"/>
        <v>37.94416243654814</v>
      </c>
      <c r="V144" s="126">
        <f>$P144 *(1+ $AI$16)</f>
        <v>308.94391100540577</v>
      </c>
      <c r="W144" s="124">
        <f t="shared" si="69"/>
        <v>3</v>
      </c>
      <c r="X144" s="125">
        <f t="shared" si="70"/>
        <v>47</v>
      </c>
      <c r="Y144" s="125">
        <f t="shared" si="71"/>
        <v>21.370558375634573</v>
      </c>
      <c r="Z144" s="127">
        <f>$P144 *(1+ $AI$17)</f>
        <v>323.29353142257696</v>
      </c>
    </row>
    <row r="145" spans="1:27" x14ac:dyDescent="0.2">
      <c r="A145" s="1">
        <v>1425</v>
      </c>
      <c r="B145" s="30">
        <f t="shared" si="54"/>
        <v>3</v>
      </c>
      <c r="C145" s="31">
        <f t="shared" si="55"/>
        <v>11.246399999999994</v>
      </c>
      <c r="D145" s="32">
        <f>$P145 *(1+ $AI$11)</f>
        <v>239.05799999999999</v>
      </c>
      <c r="E145" s="30">
        <f t="shared" si="56"/>
        <v>4</v>
      </c>
      <c r="F145" s="31">
        <f t="shared" si="57"/>
        <v>12.630076142131969</v>
      </c>
      <c r="G145" s="32">
        <f>$P145 *(1+ $AI$12)</f>
        <v>252.63007614213197</v>
      </c>
      <c r="H145" s="30">
        <f t="shared" si="58"/>
        <v>6</v>
      </c>
      <c r="I145" s="31">
        <f t="shared" si="59"/>
        <v>32.417512690355352</v>
      </c>
      <c r="J145" s="32">
        <f>$P145 *(1+ $AI$13)</f>
        <v>261.61167512690355</v>
      </c>
      <c r="K145" s="30">
        <f t="shared" si="60"/>
        <v>13</v>
      </c>
      <c r="L145" s="31">
        <f t="shared" si="61"/>
        <v>51.852791878172638</v>
      </c>
      <c r="M145" s="32">
        <f>$P145 *(1+ $AI$14)</f>
        <v>277.2842639593909</v>
      </c>
      <c r="N145" s="104">
        <f t="shared" si="62"/>
        <v>23</v>
      </c>
      <c r="O145" s="105">
        <f t="shared" si="63"/>
        <v>45</v>
      </c>
      <c r="P145" s="106">
        <f t="shared" si="64"/>
        <v>285</v>
      </c>
      <c r="Q145" s="30">
        <f t="shared" si="65"/>
        <v>49</v>
      </c>
      <c r="R145" s="31">
        <f t="shared" si="66"/>
        <v>15.789974619289751</v>
      </c>
      <c r="S145" s="32">
        <f>$P145 *(1+ $AI$15)</f>
        <v>295.57899746192896</v>
      </c>
      <c r="T145" s="30">
        <f t="shared" si="67"/>
        <v>109</v>
      </c>
      <c r="U145" s="31">
        <f t="shared" si="68"/>
        <v>0.8946700507622154</v>
      </c>
      <c r="V145" s="32">
        <f>$P145 *(1+ $AI$16)</f>
        <v>310.03174167796004</v>
      </c>
      <c r="W145" s="30">
        <f t="shared" si="69"/>
        <v>3</v>
      </c>
      <c r="X145" s="31">
        <f t="shared" si="70"/>
        <v>48</v>
      </c>
      <c r="Y145" s="31">
        <f t="shared" si="71"/>
        <v>9.4035532994912501</v>
      </c>
      <c r="Z145" s="33">
        <f>$P145 *(1+ $AI$17)</f>
        <v>324.43188892758599</v>
      </c>
      <c r="AA145" s="98" t="s">
        <v>138</v>
      </c>
    </row>
    <row r="146" spans="1:27" x14ac:dyDescent="0.2">
      <c r="A146" s="1">
        <v>1430</v>
      </c>
      <c r="B146" s="104">
        <f t="shared" si="54"/>
        <v>3</v>
      </c>
      <c r="C146" s="105">
        <f t="shared" si="55"/>
        <v>11.917439999999999</v>
      </c>
      <c r="D146" s="106">
        <f>$P146 *(1+ $AI$11)</f>
        <v>239.89679999999998</v>
      </c>
      <c r="E146" s="30">
        <f t="shared" si="56"/>
        <v>4</v>
      </c>
      <c r="F146" s="31">
        <f t="shared" si="57"/>
        <v>13.516497461928907</v>
      </c>
      <c r="G146" s="32">
        <f>$P146 *(1+ $AI$12)</f>
        <v>253.51649746192891</v>
      </c>
      <c r="H146" s="30">
        <f t="shared" si="58"/>
        <v>6</v>
      </c>
      <c r="I146" s="31">
        <f t="shared" si="59"/>
        <v>33.794416243654837</v>
      </c>
      <c r="J146" s="32">
        <f>$P146 *(1+ $AI$13)</f>
        <v>262.52961082910321</v>
      </c>
      <c r="K146" s="30">
        <f t="shared" si="60"/>
        <v>13</v>
      </c>
      <c r="L146" s="31">
        <f t="shared" si="61"/>
        <v>54.771573604060904</v>
      </c>
      <c r="M146" s="32">
        <f>$P146 *(1+ $AI$14)</f>
        <v>278.25719120135363</v>
      </c>
      <c r="N146" s="30">
        <f t="shared" si="62"/>
        <v>23</v>
      </c>
      <c r="O146" s="31">
        <f t="shared" si="63"/>
        <v>50</v>
      </c>
      <c r="P146" s="32">
        <f t="shared" si="64"/>
        <v>286</v>
      </c>
      <c r="Q146" s="30">
        <f t="shared" si="65"/>
        <v>49</v>
      </c>
      <c r="R146" s="31">
        <f t="shared" si="66"/>
        <v>26.161167512690554</v>
      </c>
      <c r="S146" s="32">
        <f>$P146 *(1+ $AI$15)</f>
        <v>296.61611675126903</v>
      </c>
      <c r="T146" s="30">
        <f t="shared" si="67"/>
        <v>109</v>
      </c>
      <c r="U146" s="31">
        <f t="shared" si="68"/>
        <v>23.845177664974472</v>
      </c>
      <c r="V146" s="32">
        <f>$P146 *(1+ $AI$16)</f>
        <v>311.11957235051426</v>
      </c>
      <c r="W146" s="30">
        <f t="shared" si="69"/>
        <v>3</v>
      </c>
      <c r="X146" s="31">
        <f t="shared" si="70"/>
        <v>48</v>
      </c>
      <c r="Y146" s="31">
        <f t="shared" si="71"/>
        <v>57.436548223349746</v>
      </c>
      <c r="Z146" s="33">
        <f>$P146 *(1+ $AI$17)</f>
        <v>325.57024643259507</v>
      </c>
      <c r="AA146" s="98" t="s">
        <v>139</v>
      </c>
    </row>
    <row r="147" spans="1:27" ht="15" thickBot="1" x14ac:dyDescent="0.25">
      <c r="A147" s="1">
        <v>1435</v>
      </c>
      <c r="B147" s="38">
        <f t="shared" si="54"/>
        <v>3</v>
      </c>
      <c r="C147" s="39">
        <f t="shared" si="55"/>
        <v>12.588480000000004</v>
      </c>
      <c r="D147" s="40">
        <f>$P147 *(1+ $AI$11)</f>
        <v>240.73560000000001</v>
      </c>
      <c r="E147" s="38">
        <f t="shared" si="56"/>
        <v>4</v>
      </c>
      <c r="F147" s="39">
        <f t="shared" si="57"/>
        <v>14.402918781725873</v>
      </c>
      <c r="G147" s="40">
        <f>$P147 *(1+ $AI$12)</f>
        <v>254.40291878172587</v>
      </c>
      <c r="H147" s="38">
        <f t="shared" si="58"/>
        <v>6</v>
      </c>
      <c r="I147" s="39">
        <f t="shared" si="59"/>
        <v>35.171319796954322</v>
      </c>
      <c r="J147" s="40">
        <f>$P147 *(1+ $AI$13)</f>
        <v>263.44754653130286</v>
      </c>
      <c r="K147" s="38">
        <f t="shared" si="60"/>
        <v>13</v>
      </c>
      <c r="L147" s="39">
        <f t="shared" si="61"/>
        <v>57.690355329949284</v>
      </c>
      <c r="M147" s="40">
        <f>$P147 *(1+ $AI$14)</f>
        <v>279.23011844331643</v>
      </c>
      <c r="N147" s="38">
        <f t="shared" si="62"/>
        <v>23</v>
      </c>
      <c r="O147" s="39">
        <f t="shared" si="63"/>
        <v>55</v>
      </c>
      <c r="P147" s="40">
        <f t="shared" si="64"/>
        <v>287</v>
      </c>
      <c r="Q147" s="38">
        <f t="shared" si="65"/>
        <v>49</v>
      </c>
      <c r="R147" s="39">
        <f t="shared" si="66"/>
        <v>36.532360406091357</v>
      </c>
      <c r="S147" s="40">
        <f>$P147 *(1+ $AI$15)</f>
        <v>297.65323604060916</v>
      </c>
      <c r="T147" s="107">
        <f t="shared" si="67"/>
        <v>109</v>
      </c>
      <c r="U147" s="108">
        <f t="shared" si="68"/>
        <v>46.795685279188547</v>
      </c>
      <c r="V147" s="109">
        <f>$P147 *(1+ $AI$16)</f>
        <v>312.20740302306854</v>
      </c>
      <c r="W147" s="46">
        <f t="shared" si="69"/>
        <v>3</v>
      </c>
      <c r="X147" s="47">
        <f t="shared" si="70"/>
        <v>49</v>
      </c>
      <c r="Y147" s="47">
        <f t="shared" si="71"/>
        <v>45.469543147206423</v>
      </c>
      <c r="Z147" s="48">
        <f>$P147 *(1+ $AI$17)</f>
        <v>326.70860393760415</v>
      </c>
      <c r="AA147" s="98" t="s">
        <v>140</v>
      </c>
    </row>
    <row r="148" spans="1:27" x14ac:dyDescent="0.2">
      <c r="A148" s="1">
        <v>1440</v>
      </c>
      <c r="B148" s="6">
        <f t="shared" si="54"/>
        <v>3</v>
      </c>
      <c r="C148" s="7">
        <f t="shared" si="55"/>
        <v>13.259520000000009</v>
      </c>
      <c r="D148" s="8">
        <f>$P148 *(1+ $AI$11)</f>
        <v>241.5744</v>
      </c>
      <c r="E148" s="113">
        <f>ROUNDDOWN(G148*1/60,0)</f>
        <v>4</v>
      </c>
      <c r="F148" s="114">
        <f t="shared" si="57"/>
        <v>15.289340101522839</v>
      </c>
      <c r="G148" s="115">
        <f>$P148 *(1+ $AI$12)</f>
        <v>255.28934010152284</v>
      </c>
      <c r="H148" s="6">
        <f t="shared" si="58"/>
        <v>6</v>
      </c>
      <c r="I148" s="7">
        <f t="shared" si="59"/>
        <v>36.548223350253807</v>
      </c>
      <c r="J148" s="8">
        <f>$P148 *(1+ $AI$13)</f>
        <v>264.36548223350252</v>
      </c>
      <c r="K148" s="113">
        <f t="shared" si="60"/>
        <v>14</v>
      </c>
      <c r="L148" s="114">
        <f t="shared" si="61"/>
        <v>0.60913705583766387</v>
      </c>
      <c r="M148" s="115">
        <f>$P148 *(1+ $AI$14)</f>
        <v>280.20304568527922</v>
      </c>
      <c r="N148" s="6">
        <f t="shared" si="62"/>
        <v>24</v>
      </c>
      <c r="O148" s="7">
        <f t="shared" si="63"/>
        <v>0</v>
      </c>
      <c r="P148" s="8">
        <f t="shared" si="64"/>
        <v>288</v>
      </c>
      <c r="Q148" s="6">
        <f t="shared" si="65"/>
        <v>49</v>
      </c>
      <c r="R148" s="7">
        <f t="shared" si="66"/>
        <v>46.90355329949216</v>
      </c>
      <c r="S148" s="8">
        <f>$P148 *(1+ $AI$15)</f>
        <v>298.69035532994923</v>
      </c>
      <c r="T148" s="6">
        <f t="shared" si="67"/>
        <v>110</v>
      </c>
      <c r="U148" s="7">
        <f t="shared" si="68"/>
        <v>9.7461928934008029</v>
      </c>
      <c r="V148" s="9">
        <f>$P148 *(1+ $AI$16)</f>
        <v>313.29523369562276</v>
      </c>
      <c r="W148" s="49">
        <f t="shared" si="69"/>
        <v>3</v>
      </c>
      <c r="X148" s="50">
        <f t="shared" si="70"/>
        <v>50</v>
      </c>
      <c r="Y148" s="50">
        <f t="shared" si="71"/>
        <v>33.502538071064919</v>
      </c>
      <c r="Z148" s="51">
        <f>$P148 *(1+ $AI$17)</f>
        <v>327.84696144261324</v>
      </c>
      <c r="AA148" s="98" t="s">
        <v>141</v>
      </c>
    </row>
    <row r="149" spans="1:27" x14ac:dyDescent="0.2">
      <c r="A149" s="1">
        <v>1445</v>
      </c>
      <c r="B149" s="10">
        <f t="shared" si="54"/>
        <v>3</v>
      </c>
      <c r="C149" s="11">
        <f t="shared" si="55"/>
        <v>13.930560000000014</v>
      </c>
      <c r="D149" s="12">
        <f>$P149 *(1+ $AI$11)</f>
        <v>242.41319999999999</v>
      </c>
      <c r="E149" s="10">
        <f t="shared" si="56"/>
        <v>4</v>
      </c>
      <c r="F149" s="11">
        <f t="shared" si="57"/>
        <v>16.175761421319805</v>
      </c>
      <c r="G149" s="12">
        <f>$P149 *(1+ $AI$12)</f>
        <v>256.17576142131981</v>
      </c>
      <c r="H149" s="10">
        <f t="shared" si="58"/>
        <v>6</v>
      </c>
      <c r="I149" s="11">
        <f t="shared" si="59"/>
        <v>37.925126903553291</v>
      </c>
      <c r="J149" s="12">
        <f>$P149 *(1+ $AI$13)</f>
        <v>265.28341793570218</v>
      </c>
      <c r="K149" s="10">
        <f t="shared" si="60"/>
        <v>14</v>
      </c>
      <c r="L149" s="11">
        <f t="shared" si="61"/>
        <v>3.5279187817259299</v>
      </c>
      <c r="M149" s="12">
        <f>$P149 *(1+ $AI$14)</f>
        <v>281.17597292724196</v>
      </c>
      <c r="N149" s="10">
        <f t="shared" si="62"/>
        <v>24</v>
      </c>
      <c r="O149" s="11">
        <f t="shared" si="63"/>
        <v>5</v>
      </c>
      <c r="P149" s="12">
        <f t="shared" si="64"/>
        <v>289</v>
      </c>
      <c r="Q149" s="104">
        <f t="shared" si="65"/>
        <v>49</v>
      </c>
      <c r="R149" s="105">
        <f t="shared" si="66"/>
        <v>57.274746192893417</v>
      </c>
      <c r="S149" s="106">
        <f>$P149 *(1+ $AI$15)</f>
        <v>299.72747461928935</v>
      </c>
      <c r="T149" s="10">
        <f t="shared" si="67"/>
        <v>110</v>
      </c>
      <c r="U149" s="11">
        <f t="shared" si="68"/>
        <v>32.696700507614878</v>
      </c>
      <c r="V149" s="13">
        <f>$P149 *(1+ $AI$16)</f>
        <v>314.38306436817703</v>
      </c>
      <c r="W149" s="52">
        <f t="shared" si="69"/>
        <v>3</v>
      </c>
      <c r="X149" s="11">
        <f t="shared" si="70"/>
        <v>51</v>
      </c>
      <c r="Y149" s="11">
        <f t="shared" si="71"/>
        <v>21.535532994923415</v>
      </c>
      <c r="Z149" s="13">
        <f>$P149 *(1+ $AI$17)</f>
        <v>328.98531894762232</v>
      </c>
    </row>
    <row r="150" spans="1:27" x14ac:dyDescent="0.2">
      <c r="A150" s="1">
        <v>1450</v>
      </c>
      <c r="B150" s="10">
        <f t="shared" si="54"/>
        <v>3</v>
      </c>
      <c r="C150" s="11">
        <f t="shared" si="55"/>
        <v>14.601600000000019</v>
      </c>
      <c r="D150" s="12">
        <f>$P150 *(1+ $AI$11)</f>
        <v>243.25200000000001</v>
      </c>
      <c r="E150" s="10">
        <f t="shared" si="56"/>
        <v>4</v>
      </c>
      <c r="F150" s="11">
        <f t="shared" si="57"/>
        <v>17.062182741116715</v>
      </c>
      <c r="G150" s="12">
        <f>$P150 *(1+ $AI$12)</f>
        <v>257.06218274111671</v>
      </c>
      <c r="H150" s="10">
        <f t="shared" si="58"/>
        <v>6</v>
      </c>
      <c r="I150" s="11">
        <f t="shared" si="59"/>
        <v>39.302030456852776</v>
      </c>
      <c r="J150" s="12">
        <f>$P150 *(1+ $AI$13)</f>
        <v>266.20135363790183</v>
      </c>
      <c r="K150" s="10">
        <f t="shared" si="60"/>
        <v>14</v>
      </c>
      <c r="L150" s="11">
        <f t="shared" si="61"/>
        <v>6.4467005076141959</v>
      </c>
      <c r="M150" s="12">
        <f>$P150 *(1+ $AI$14)</f>
        <v>282.14890016920475</v>
      </c>
      <c r="N150" s="104">
        <f t="shared" si="62"/>
        <v>24</v>
      </c>
      <c r="O150" s="105">
        <f t="shared" si="63"/>
        <v>10</v>
      </c>
      <c r="P150" s="106">
        <f t="shared" si="64"/>
        <v>290</v>
      </c>
      <c r="Q150" s="10">
        <f t="shared" si="65"/>
        <v>50</v>
      </c>
      <c r="R150" s="11">
        <f t="shared" si="66"/>
        <v>7.6459390862946748</v>
      </c>
      <c r="S150" s="12">
        <f>$P150 *(1+ $AI$15)</f>
        <v>300.76459390862948</v>
      </c>
      <c r="T150" s="10">
        <f t="shared" si="67"/>
        <v>110</v>
      </c>
      <c r="U150" s="11">
        <f t="shared" si="68"/>
        <v>55.647208121828044</v>
      </c>
      <c r="V150" s="13">
        <f>$P150 *(1+ $AI$16)</f>
        <v>315.47089504073125</v>
      </c>
      <c r="W150" s="112">
        <f t="shared" si="69"/>
        <v>3</v>
      </c>
      <c r="X150" s="105">
        <f t="shared" si="70"/>
        <v>52</v>
      </c>
      <c r="Y150" s="105">
        <f t="shared" si="71"/>
        <v>9.5685279187819106</v>
      </c>
      <c r="Z150" s="110">
        <f>$P150 *(1+ $AI$17)</f>
        <v>330.1236764526314</v>
      </c>
      <c r="AA150" s="98" t="s">
        <v>142</v>
      </c>
    </row>
    <row r="151" spans="1:27" x14ac:dyDescent="0.2">
      <c r="A151" s="1">
        <v>1455</v>
      </c>
      <c r="B151" s="124">
        <f t="shared" si="54"/>
        <v>3</v>
      </c>
      <c r="C151" s="125">
        <f t="shared" si="55"/>
        <v>15.272640000000024</v>
      </c>
      <c r="D151" s="126">
        <f>$P151 *(1+ $AI$11)</f>
        <v>244.0908</v>
      </c>
      <c r="E151" s="124">
        <f t="shared" si="56"/>
        <v>4</v>
      </c>
      <c r="F151" s="125">
        <f t="shared" si="57"/>
        <v>17.948604060913681</v>
      </c>
      <c r="G151" s="126">
        <f>$P151 *(1+ $AI$12)</f>
        <v>257.94860406091368</v>
      </c>
      <c r="H151" s="124">
        <f t="shared" si="58"/>
        <v>6</v>
      </c>
      <c r="I151" s="125">
        <f t="shared" si="59"/>
        <v>40.678934010152318</v>
      </c>
      <c r="J151" s="126">
        <f>$P151 *(1+ $AI$13)</f>
        <v>267.11928934010155</v>
      </c>
      <c r="K151" s="124">
        <f t="shared" si="60"/>
        <v>14</v>
      </c>
      <c r="L151" s="125">
        <f t="shared" si="61"/>
        <v>9.3654822335026893</v>
      </c>
      <c r="M151" s="126">
        <f>$P151 *(1+ $AI$14)</f>
        <v>283.12182741116754</v>
      </c>
      <c r="N151" s="124">
        <f t="shared" si="62"/>
        <v>24</v>
      </c>
      <c r="O151" s="125">
        <f t="shared" si="63"/>
        <v>15</v>
      </c>
      <c r="P151" s="126">
        <f t="shared" si="64"/>
        <v>291</v>
      </c>
      <c r="Q151" s="124">
        <f t="shared" si="65"/>
        <v>50</v>
      </c>
      <c r="R151" s="125">
        <f t="shared" si="66"/>
        <v>18.017131979695478</v>
      </c>
      <c r="S151" s="126">
        <f>$P151 *(1+ $AI$15)</f>
        <v>301.80171319796955</v>
      </c>
      <c r="T151" s="124">
        <f t="shared" si="67"/>
        <v>111</v>
      </c>
      <c r="U151" s="125">
        <f t="shared" si="68"/>
        <v>18.597715736041209</v>
      </c>
      <c r="V151" s="127">
        <f>$P151 *(1+ $AI$16)</f>
        <v>316.55872571328553</v>
      </c>
      <c r="W151" s="130">
        <f t="shared" si="69"/>
        <v>3</v>
      </c>
      <c r="X151" s="125">
        <f t="shared" si="70"/>
        <v>52</v>
      </c>
      <c r="Y151" s="125">
        <f t="shared" si="71"/>
        <v>57.601522842640406</v>
      </c>
      <c r="Z151" s="127">
        <f>$P151 *(1+ $AI$17)</f>
        <v>331.26203395764048</v>
      </c>
    </row>
    <row r="152" spans="1:27" x14ac:dyDescent="0.2">
      <c r="A152" s="1">
        <v>1460</v>
      </c>
      <c r="B152" s="124">
        <f t="shared" si="54"/>
        <v>3</v>
      </c>
      <c r="C152" s="125">
        <f t="shared" si="55"/>
        <v>15.943680000000001</v>
      </c>
      <c r="D152" s="126">
        <f>$P152 *(1+ $AI$11)</f>
        <v>244.92959999999999</v>
      </c>
      <c r="E152" s="124">
        <f t="shared" si="56"/>
        <v>4</v>
      </c>
      <c r="F152" s="125">
        <f t="shared" si="57"/>
        <v>18.835025380710647</v>
      </c>
      <c r="G152" s="126">
        <f>$P152 *(1+ $AI$12)</f>
        <v>258.83502538071065</v>
      </c>
      <c r="H152" s="124">
        <f t="shared" si="58"/>
        <v>6</v>
      </c>
      <c r="I152" s="125">
        <f t="shared" si="59"/>
        <v>42.055837563451803</v>
      </c>
      <c r="J152" s="126">
        <f>$P152 *(1+ $AI$13)</f>
        <v>268.0372250423012</v>
      </c>
      <c r="K152" s="124">
        <f t="shared" si="60"/>
        <v>14</v>
      </c>
      <c r="L152" s="125">
        <f t="shared" si="61"/>
        <v>12.284263959390842</v>
      </c>
      <c r="M152" s="126">
        <f>$P152 *(1+ $AI$14)</f>
        <v>284.09475465313028</v>
      </c>
      <c r="N152" s="124">
        <f t="shared" si="62"/>
        <v>24</v>
      </c>
      <c r="O152" s="125">
        <f t="shared" si="63"/>
        <v>20</v>
      </c>
      <c r="P152" s="126">
        <f t="shared" si="64"/>
        <v>292</v>
      </c>
      <c r="Q152" s="124">
        <f t="shared" si="65"/>
        <v>50</v>
      </c>
      <c r="R152" s="125">
        <f t="shared" si="66"/>
        <v>28.388324873096735</v>
      </c>
      <c r="S152" s="126">
        <f>$P152 *(1+ $AI$15)</f>
        <v>302.83883248730967</v>
      </c>
      <c r="T152" s="124">
        <f t="shared" si="67"/>
        <v>111</v>
      </c>
      <c r="U152" s="125">
        <f t="shared" si="68"/>
        <v>41.548223350254375</v>
      </c>
      <c r="V152" s="127">
        <f>$P152 *(1+ $AI$16)</f>
        <v>317.64655638583974</v>
      </c>
      <c r="W152" s="130">
        <f t="shared" si="69"/>
        <v>3</v>
      </c>
      <c r="X152" s="125">
        <f t="shared" si="70"/>
        <v>53</v>
      </c>
      <c r="Y152" s="125">
        <f t="shared" si="71"/>
        <v>45.634517766495264</v>
      </c>
      <c r="Z152" s="127">
        <f>$P152 *(1+ $AI$17)</f>
        <v>332.40039146264951</v>
      </c>
    </row>
    <row r="153" spans="1:27" x14ac:dyDescent="0.2">
      <c r="A153" s="1">
        <v>1465</v>
      </c>
      <c r="B153" s="86">
        <f t="shared" si="54"/>
        <v>3</v>
      </c>
      <c r="C153" s="87">
        <f t="shared" si="55"/>
        <v>16.614720000000005</v>
      </c>
      <c r="D153" s="88">
        <f>$P153 *(1+ $AI$11)</f>
        <v>245.76839999999999</v>
      </c>
      <c r="E153" s="86">
        <f t="shared" si="56"/>
        <v>4</v>
      </c>
      <c r="F153" s="87">
        <f t="shared" si="57"/>
        <v>19.721446700507613</v>
      </c>
      <c r="G153" s="88">
        <f>$P153 *(1+ $AI$12)</f>
        <v>259.72144670050761</v>
      </c>
      <c r="H153" s="86">
        <f t="shared" si="58"/>
        <v>6</v>
      </c>
      <c r="I153" s="87">
        <f t="shared" si="59"/>
        <v>43.432741116751288</v>
      </c>
      <c r="J153" s="88">
        <f>$P153 *(1+ $AI$13)</f>
        <v>268.95516074450086</v>
      </c>
      <c r="K153" s="86">
        <f t="shared" si="60"/>
        <v>14</v>
      </c>
      <c r="L153" s="87">
        <f t="shared" si="61"/>
        <v>15.203045685279221</v>
      </c>
      <c r="M153" s="88">
        <f>$P153 *(1+ $AI$14)</f>
        <v>285.06768189509307</v>
      </c>
      <c r="N153" s="86">
        <f t="shared" si="62"/>
        <v>24</v>
      </c>
      <c r="O153" s="87">
        <f t="shared" si="63"/>
        <v>25</v>
      </c>
      <c r="P153" s="88">
        <f t="shared" si="64"/>
        <v>293</v>
      </c>
      <c r="Q153" s="86">
        <f t="shared" si="65"/>
        <v>50</v>
      </c>
      <c r="R153" s="87">
        <f t="shared" si="66"/>
        <v>38.759517766497538</v>
      </c>
      <c r="S153" s="88">
        <f>$P153 *(1+ $AI$15)</f>
        <v>303.87595177664974</v>
      </c>
      <c r="T153" s="86">
        <f t="shared" si="67"/>
        <v>112</v>
      </c>
      <c r="U153" s="87">
        <f t="shared" si="68"/>
        <v>4.4987309644666311</v>
      </c>
      <c r="V153" s="89">
        <f>$P153 *(1+ $AI$16)</f>
        <v>318.73438705839396</v>
      </c>
      <c r="W153" s="90">
        <f t="shared" si="69"/>
        <v>3</v>
      </c>
      <c r="X153" s="87">
        <f t="shared" si="70"/>
        <v>54</v>
      </c>
      <c r="Y153" s="87">
        <f t="shared" si="71"/>
        <v>33.66751269035376</v>
      </c>
      <c r="Z153" s="89">
        <f>$P153 *(1+ $AI$17)</f>
        <v>333.53874896765859</v>
      </c>
      <c r="AA153" s="103" t="s">
        <v>47</v>
      </c>
    </row>
    <row r="154" spans="1:27" x14ac:dyDescent="0.2">
      <c r="A154" s="1">
        <v>1470</v>
      </c>
      <c r="B154" s="10">
        <f t="shared" si="54"/>
        <v>3</v>
      </c>
      <c r="C154" s="11">
        <f t="shared" si="55"/>
        <v>17.28576000000001</v>
      </c>
      <c r="D154" s="12">
        <f>$P154 *(1+ $AI$11)</f>
        <v>246.60720000000001</v>
      </c>
      <c r="E154" s="10">
        <f t="shared" si="56"/>
        <v>4</v>
      </c>
      <c r="F154" s="11">
        <f t="shared" si="57"/>
        <v>20.607868020304579</v>
      </c>
      <c r="G154" s="12">
        <f>$P154 *(1+ $AI$12)</f>
        <v>260.60786802030458</v>
      </c>
      <c r="H154" s="104">
        <f t="shared" si="58"/>
        <v>6</v>
      </c>
      <c r="I154" s="105">
        <f t="shared" si="59"/>
        <v>44.809644670050773</v>
      </c>
      <c r="J154" s="106">
        <f>$P154 *(1+ $AI$13)</f>
        <v>269.87309644670052</v>
      </c>
      <c r="K154" s="10">
        <f t="shared" si="60"/>
        <v>14</v>
      </c>
      <c r="L154" s="11">
        <f t="shared" si="61"/>
        <v>18.121827411167601</v>
      </c>
      <c r="M154" s="12">
        <f>$P154 *(1+ $AI$14)</f>
        <v>286.04060913705587</v>
      </c>
      <c r="N154" s="10">
        <f t="shared" si="62"/>
        <v>24</v>
      </c>
      <c r="O154" s="11">
        <f t="shared" si="63"/>
        <v>30</v>
      </c>
      <c r="P154" s="12">
        <f t="shared" si="64"/>
        <v>294</v>
      </c>
      <c r="Q154" s="10">
        <f t="shared" si="65"/>
        <v>50</v>
      </c>
      <c r="R154" s="11">
        <f t="shared" si="66"/>
        <v>49.130710659898796</v>
      </c>
      <c r="S154" s="12">
        <f>$P154 *(1+ $AI$15)</f>
        <v>304.91307106598987</v>
      </c>
      <c r="T154" s="10">
        <f t="shared" si="67"/>
        <v>112</v>
      </c>
      <c r="U154" s="11">
        <f t="shared" si="68"/>
        <v>27.449238578680706</v>
      </c>
      <c r="V154" s="13">
        <f>$P154 *(1+ $AI$16)</f>
        <v>319.82221773094824</v>
      </c>
      <c r="W154" s="52">
        <f t="shared" si="69"/>
        <v>3</v>
      </c>
      <c r="X154" s="11">
        <f t="shared" si="70"/>
        <v>55</v>
      </c>
      <c r="Y154" s="11">
        <f t="shared" si="71"/>
        <v>21.700507614212256</v>
      </c>
      <c r="Z154" s="13">
        <f>$P154 *(1+ $AI$17)</f>
        <v>334.67710647266767</v>
      </c>
      <c r="AA154" s="98" t="s">
        <v>143</v>
      </c>
    </row>
    <row r="155" spans="1:27" x14ac:dyDescent="0.2">
      <c r="A155" s="1">
        <v>1475</v>
      </c>
      <c r="B155" s="10">
        <f t="shared" si="54"/>
        <v>3</v>
      </c>
      <c r="C155" s="11">
        <f t="shared" si="55"/>
        <v>17.956800000000015</v>
      </c>
      <c r="D155" s="12">
        <f>$P155 *(1+ $AI$11)</f>
        <v>247.446</v>
      </c>
      <c r="E155" s="10">
        <f t="shared" si="56"/>
        <v>4</v>
      </c>
      <c r="F155" s="11">
        <f t="shared" si="57"/>
        <v>21.494289340101489</v>
      </c>
      <c r="G155" s="12">
        <f>$P155 *(1+ $AI$12)</f>
        <v>261.49428934010149</v>
      </c>
      <c r="H155" s="10">
        <f t="shared" si="58"/>
        <v>6</v>
      </c>
      <c r="I155" s="11">
        <f t="shared" si="59"/>
        <v>46.186548223350258</v>
      </c>
      <c r="J155" s="12">
        <f>$P155 *(1+ $AI$13)</f>
        <v>270.79103214890017</v>
      </c>
      <c r="K155" s="10">
        <f t="shared" si="60"/>
        <v>14</v>
      </c>
      <c r="L155" s="11">
        <f t="shared" si="61"/>
        <v>21.040609137055981</v>
      </c>
      <c r="M155" s="12">
        <f>$P155 *(1+ $AI$14)</f>
        <v>287.01353637901866</v>
      </c>
      <c r="N155" s="104">
        <f t="shared" si="62"/>
        <v>24</v>
      </c>
      <c r="O155" s="105">
        <f t="shared" si="63"/>
        <v>35</v>
      </c>
      <c r="P155" s="106">
        <f t="shared" si="64"/>
        <v>295</v>
      </c>
      <c r="Q155" s="10">
        <f t="shared" si="65"/>
        <v>50</v>
      </c>
      <c r="R155" s="11">
        <f t="shared" si="66"/>
        <v>59.501903553299599</v>
      </c>
      <c r="S155" s="12">
        <f>$P155 *(1+ $AI$15)</f>
        <v>305.95019035532994</v>
      </c>
      <c r="T155" s="10">
        <f t="shared" si="67"/>
        <v>112</v>
      </c>
      <c r="U155" s="11">
        <f t="shared" si="68"/>
        <v>50.399746192892962</v>
      </c>
      <c r="V155" s="13">
        <f>$P155 *(1+ $AI$16)</f>
        <v>320.91004840350246</v>
      </c>
      <c r="W155" s="52">
        <f t="shared" si="69"/>
        <v>3</v>
      </c>
      <c r="X155" s="11">
        <f t="shared" si="70"/>
        <v>56</v>
      </c>
      <c r="Y155" s="11">
        <f t="shared" si="71"/>
        <v>9.7335025380707521</v>
      </c>
      <c r="Z155" s="13">
        <f>$P155 *(1+ $AI$17)</f>
        <v>335.81546397767676</v>
      </c>
      <c r="AA155" s="98" t="s">
        <v>144</v>
      </c>
    </row>
    <row r="156" spans="1:27" x14ac:dyDescent="0.2">
      <c r="A156" s="1">
        <v>1480</v>
      </c>
      <c r="B156" s="124">
        <f t="shared" si="54"/>
        <v>3</v>
      </c>
      <c r="C156" s="125">
        <f t="shared" si="55"/>
        <v>18.627839999999992</v>
      </c>
      <c r="D156" s="126">
        <f>$P156 *(1+ $AI$11)</f>
        <v>248.28479999999999</v>
      </c>
      <c r="E156" s="124">
        <f t="shared" si="56"/>
        <v>4</v>
      </c>
      <c r="F156" s="125">
        <f t="shared" si="57"/>
        <v>22.380710659898455</v>
      </c>
      <c r="G156" s="126">
        <f>$P156 *(1+ $AI$12)</f>
        <v>262.38071065989845</v>
      </c>
      <c r="H156" s="124">
        <f t="shared" si="58"/>
        <v>6</v>
      </c>
      <c r="I156" s="125">
        <f t="shared" si="59"/>
        <v>47.563451776649742</v>
      </c>
      <c r="J156" s="126">
        <f>$P156 *(1+ $AI$13)</f>
        <v>271.70896785109983</v>
      </c>
      <c r="K156" s="124">
        <f t="shared" si="60"/>
        <v>14</v>
      </c>
      <c r="L156" s="125">
        <f t="shared" si="61"/>
        <v>23.959390862944247</v>
      </c>
      <c r="M156" s="126">
        <f>$P156 *(1+ $AI$14)</f>
        <v>287.9864636209814</v>
      </c>
      <c r="N156" s="124">
        <f t="shared" si="62"/>
        <v>24</v>
      </c>
      <c r="O156" s="125">
        <f t="shared" si="63"/>
        <v>40</v>
      </c>
      <c r="P156" s="126">
        <f t="shared" si="64"/>
        <v>296</v>
      </c>
      <c r="Q156" s="124">
        <f t="shared" si="65"/>
        <v>51</v>
      </c>
      <c r="R156" s="125">
        <f t="shared" si="66"/>
        <v>9.8730964467004014</v>
      </c>
      <c r="S156" s="126">
        <f>$P156 *(1+ $AI$15)</f>
        <v>306.98730964467006</v>
      </c>
      <c r="T156" s="124">
        <f t="shared" si="67"/>
        <v>113</v>
      </c>
      <c r="U156" s="125">
        <f t="shared" si="68"/>
        <v>13.350253807107038</v>
      </c>
      <c r="V156" s="127">
        <f>$P156 *(1+ $AI$16)</f>
        <v>321.99787907605673</v>
      </c>
      <c r="W156" s="130">
        <f t="shared" si="69"/>
        <v>3</v>
      </c>
      <c r="X156" s="125">
        <f t="shared" si="70"/>
        <v>56</v>
      </c>
      <c r="Y156" s="125">
        <f t="shared" si="71"/>
        <v>57.766497461929248</v>
      </c>
      <c r="Z156" s="127">
        <f>$P156 *(1+ $AI$17)</f>
        <v>336.95382148268584</v>
      </c>
    </row>
    <row r="157" spans="1:27" x14ac:dyDescent="0.2">
      <c r="A157" s="1">
        <v>1485</v>
      </c>
      <c r="B157" s="124">
        <f t="shared" si="54"/>
        <v>3</v>
      </c>
      <c r="C157" s="125">
        <f t="shared" si="55"/>
        <v>19.298880000000025</v>
      </c>
      <c r="D157" s="126">
        <f>$P157 *(1+ $AI$11)</f>
        <v>249.12360000000001</v>
      </c>
      <c r="E157" s="124">
        <f t="shared" si="56"/>
        <v>4</v>
      </c>
      <c r="F157" s="125">
        <f t="shared" si="57"/>
        <v>23.267131979695421</v>
      </c>
      <c r="G157" s="126">
        <f>$P157 *(1+ $AI$12)</f>
        <v>263.26713197969542</v>
      </c>
      <c r="H157" s="124">
        <f t="shared" si="58"/>
        <v>6</v>
      </c>
      <c r="I157" s="125">
        <f t="shared" si="59"/>
        <v>48.940355329949227</v>
      </c>
      <c r="J157" s="126">
        <f>$P157 *(1+ $AI$13)</f>
        <v>272.62690355329948</v>
      </c>
      <c r="K157" s="124">
        <f t="shared" si="60"/>
        <v>14</v>
      </c>
      <c r="L157" s="125">
        <f t="shared" si="61"/>
        <v>26.878172588832513</v>
      </c>
      <c r="M157" s="126">
        <f>$P157 *(1+ $AI$14)</f>
        <v>288.95939086294419</v>
      </c>
      <c r="N157" s="124">
        <f t="shared" si="62"/>
        <v>24</v>
      </c>
      <c r="O157" s="125">
        <f t="shared" si="63"/>
        <v>45</v>
      </c>
      <c r="P157" s="126">
        <f t="shared" si="64"/>
        <v>297</v>
      </c>
      <c r="Q157" s="124">
        <f t="shared" si="65"/>
        <v>51</v>
      </c>
      <c r="R157" s="125">
        <f t="shared" si="66"/>
        <v>20.244289340102114</v>
      </c>
      <c r="S157" s="126">
        <f>$P157 *(1+ $AI$15)</f>
        <v>308.02442893401019</v>
      </c>
      <c r="T157" s="124">
        <f t="shared" si="67"/>
        <v>113</v>
      </c>
      <c r="U157" s="125">
        <f t="shared" si="68"/>
        <v>36.300761421319294</v>
      </c>
      <c r="V157" s="127">
        <f>$P157 *(1+ $AI$16)</f>
        <v>323.08570974861095</v>
      </c>
      <c r="W157" s="130">
        <f t="shared" si="69"/>
        <v>3</v>
      </c>
      <c r="X157" s="125">
        <f t="shared" si="70"/>
        <v>57</v>
      </c>
      <c r="Y157" s="125">
        <f t="shared" si="71"/>
        <v>45.799492385787744</v>
      </c>
      <c r="Z157" s="127">
        <f>$P157 *(1+ $AI$17)</f>
        <v>338.09217898769492</v>
      </c>
    </row>
    <row r="158" spans="1:27" x14ac:dyDescent="0.2">
      <c r="A158" s="1">
        <v>1490</v>
      </c>
      <c r="B158" s="104">
        <f t="shared" si="54"/>
        <v>3</v>
      </c>
      <c r="C158" s="105">
        <f t="shared" si="55"/>
        <v>19.969920000000002</v>
      </c>
      <c r="D158" s="106">
        <f>$P158 *(1+ $AI$11)</f>
        <v>249.9624</v>
      </c>
      <c r="E158" s="10">
        <f t="shared" si="56"/>
        <v>4</v>
      </c>
      <c r="F158" s="11">
        <f t="shared" si="57"/>
        <v>24.153553299492387</v>
      </c>
      <c r="G158" s="12">
        <f>$P158 *(1+ $AI$12)</f>
        <v>264.15355329949239</v>
      </c>
      <c r="H158" s="10">
        <f t="shared" si="58"/>
        <v>6</v>
      </c>
      <c r="I158" s="11">
        <f t="shared" si="59"/>
        <v>50.317258883248712</v>
      </c>
      <c r="J158" s="12">
        <f>$P158 *(1+ $AI$13)</f>
        <v>273.54483925549914</v>
      </c>
      <c r="K158" s="104">
        <f t="shared" si="60"/>
        <v>14</v>
      </c>
      <c r="L158" s="105">
        <f t="shared" si="61"/>
        <v>29.796954314721006</v>
      </c>
      <c r="M158" s="106">
        <f>$P158 *(1+ $AI$14)</f>
        <v>289.93231810490698</v>
      </c>
      <c r="N158" s="10">
        <f t="shared" si="62"/>
        <v>24</v>
      </c>
      <c r="O158" s="11">
        <f t="shared" si="63"/>
        <v>50</v>
      </c>
      <c r="P158" s="12">
        <f t="shared" si="64"/>
        <v>298</v>
      </c>
      <c r="Q158" s="10">
        <f t="shared" si="65"/>
        <v>51</v>
      </c>
      <c r="R158" s="11">
        <f t="shared" si="66"/>
        <v>30.615482233502462</v>
      </c>
      <c r="S158" s="12">
        <f>$P158 *(1+ $AI$15)</f>
        <v>309.06154822335026</v>
      </c>
      <c r="T158" s="10">
        <f t="shared" si="67"/>
        <v>113</v>
      </c>
      <c r="U158" s="11">
        <f t="shared" si="68"/>
        <v>59.251269035533369</v>
      </c>
      <c r="V158" s="13">
        <f>$P158 *(1+ $AI$16)</f>
        <v>324.17354042116523</v>
      </c>
      <c r="W158" s="52">
        <f t="shared" si="69"/>
        <v>3</v>
      </c>
      <c r="X158" s="11">
        <f t="shared" si="70"/>
        <v>58</v>
      </c>
      <c r="Y158" s="11">
        <f t="shared" si="71"/>
        <v>33.832487309642602</v>
      </c>
      <c r="Z158" s="13">
        <f>$P158 *(1+ $AI$17)</f>
        <v>339.23053649270395</v>
      </c>
      <c r="AA158" s="98" t="s">
        <v>145</v>
      </c>
    </row>
    <row r="159" spans="1:27" x14ac:dyDescent="0.2">
      <c r="A159" s="1">
        <v>1495</v>
      </c>
      <c r="B159" s="10">
        <f t="shared" si="54"/>
        <v>3</v>
      </c>
      <c r="C159" s="11">
        <f t="shared" si="55"/>
        <v>20.640960000000007</v>
      </c>
      <c r="D159" s="12">
        <f>$P159 *(1+ $AI$11)</f>
        <v>250.80119999999999</v>
      </c>
      <c r="E159" s="104">
        <f t="shared" si="56"/>
        <v>4</v>
      </c>
      <c r="F159" s="105">
        <f t="shared" si="57"/>
        <v>25.039974619289353</v>
      </c>
      <c r="G159" s="106">
        <f>$P159 *(1+ $AI$12)</f>
        <v>265.03997461928935</v>
      </c>
      <c r="H159" s="10">
        <f t="shared" si="58"/>
        <v>6</v>
      </c>
      <c r="I159" s="11">
        <f t="shared" si="59"/>
        <v>51.694162436548197</v>
      </c>
      <c r="J159" s="12">
        <f>$P159 *(1+ $AI$13)</f>
        <v>274.4627749576988</v>
      </c>
      <c r="K159" s="10">
        <f t="shared" si="60"/>
        <v>14</v>
      </c>
      <c r="L159" s="11">
        <f t="shared" si="61"/>
        <v>32.715736040609158</v>
      </c>
      <c r="M159" s="12">
        <f>$P159 *(1+ $AI$14)</f>
        <v>290.90524534686972</v>
      </c>
      <c r="N159" s="10">
        <f t="shared" si="62"/>
        <v>24</v>
      </c>
      <c r="O159" s="11">
        <f t="shared" si="63"/>
        <v>55</v>
      </c>
      <c r="P159" s="12">
        <f t="shared" si="64"/>
        <v>299</v>
      </c>
      <c r="Q159" s="10">
        <f t="shared" si="65"/>
        <v>51</v>
      </c>
      <c r="R159" s="11">
        <f t="shared" si="66"/>
        <v>40.98667512690372</v>
      </c>
      <c r="S159" s="12">
        <f>$P159 *(1+ $AI$15)</f>
        <v>310.09866751269038</v>
      </c>
      <c r="T159" s="10">
        <f t="shared" si="67"/>
        <v>114</v>
      </c>
      <c r="U159" s="11">
        <f t="shared" si="68"/>
        <v>22.201776649745625</v>
      </c>
      <c r="V159" s="13">
        <f>$P159 *(1+ $AI$16)</f>
        <v>325.26137109371945</v>
      </c>
      <c r="W159" s="112">
        <f t="shared" si="69"/>
        <v>3</v>
      </c>
      <c r="X159" s="105">
        <f t="shared" si="70"/>
        <v>59</v>
      </c>
      <c r="Y159" s="105">
        <f t="shared" si="71"/>
        <v>21.865482233501098</v>
      </c>
      <c r="Z159" s="110">
        <f>$P159 *(1+ $AI$17)</f>
        <v>340.36889399771303</v>
      </c>
      <c r="AA159" s="98" t="s">
        <v>146</v>
      </c>
    </row>
    <row r="160" spans="1:27" ht="15" thickBot="1" x14ac:dyDescent="0.25">
      <c r="A160" s="1">
        <v>1500</v>
      </c>
      <c r="B160" s="53">
        <f t="shared" si="54"/>
        <v>3</v>
      </c>
      <c r="C160" s="54">
        <f t="shared" si="55"/>
        <v>21.312000000000012</v>
      </c>
      <c r="D160" s="55">
        <f>$P160 *(1+ $AI$11)</f>
        <v>251.64</v>
      </c>
      <c r="E160" s="53">
        <f t="shared" si="56"/>
        <v>4</v>
      </c>
      <c r="F160" s="54">
        <f t="shared" si="57"/>
        <v>25.926395939086262</v>
      </c>
      <c r="G160" s="55">
        <f>$P160 *(1+ $AI$12)</f>
        <v>265.92639593908626</v>
      </c>
      <c r="H160" s="53">
        <f t="shared" si="58"/>
        <v>6</v>
      </c>
      <c r="I160" s="54">
        <f t="shared" si="59"/>
        <v>53.071065989847682</v>
      </c>
      <c r="J160" s="55">
        <f>$P160 *(1+ $AI$13)</f>
        <v>275.38071065989845</v>
      </c>
      <c r="K160" s="53">
        <f t="shared" si="60"/>
        <v>14</v>
      </c>
      <c r="L160" s="54">
        <f t="shared" si="61"/>
        <v>35.634517766497538</v>
      </c>
      <c r="M160" s="55">
        <f>$P160 *(1+ $AI$14)</f>
        <v>291.87817258883251</v>
      </c>
      <c r="N160" s="53">
        <f t="shared" si="62"/>
        <v>25</v>
      </c>
      <c r="O160" s="54">
        <f t="shared" si="63"/>
        <v>0</v>
      </c>
      <c r="P160" s="55">
        <f t="shared" si="64"/>
        <v>300</v>
      </c>
      <c r="Q160" s="53">
        <f t="shared" si="65"/>
        <v>51</v>
      </c>
      <c r="R160" s="54">
        <f t="shared" si="66"/>
        <v>51.357868020304522</v>
      </c>
      <c r="S160" s="55">
        <f>$P160 *(1+ $AI$15)</f>
        <v>311.13578680203045</v>
      </c>
      <c r="T160" s="53">
        <f t="shared" si="67"/>
        <v>114</v>
      </c>
      <c r="U160" s="54">
        <f t="shared" si="68"/>
        <v>45.1522842639597</v>
      </c>
      <c r="V160" s="56">
        <f>$P160 *(1+ $AI$16)</f>
        <v>326.34920176627372</v>
      </c>
      <c r="W160" s="57">
        <f t="shared" si="69"/>
        <v>4</v>
      </c>
      <c r="X160" s="54">
        <f t="shared" si="70"/>
        <v>0</v>
      </c>
      <c r="Y160" s="54">
        <f t="shared" si="71"/>
        <v>9.8984771573595935</v>
      </c>
      <c r="Z160" s="56">
        <f>$P160 *(1+ $AI$17)</f>
        <v>341.50725150272211</v>
      </c>
      <c r="AA160" s="98" t="s">
        <v>33</v>
      </c>
    </row>
  </sheetData>
  <mergeCells count="8">
    <mergeCell ref="B1:D1"/>
    <mergeCell ref="W1:Z1"/>
    <mergeCell ref="E1:G1"/>
    <mergeCell ref="H1:J1"/>
    <mergeCell ref="K1:M1"/>
    <mergeCell ref="N1:P1"/>
    <mergeCell ref="Q1:S1"/>
    <mergeCell ref="T1:V1"/>
  </mergeCells>
  <phoneticPr fontId="2" alignment="center"/>
  <pageMargins left="0.7" right="0.7" top="0.75" bottom="0.75" header="0.3" footer="0.3"/>
  <pageSetup scale="0" firstPageNumber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356A-3097-5E41-B318-B81F99FAF589}">
  <dimension ref="A1"/>
  <sheetViews>
    <sheetView zoomScaleNormal="100" zoomScaleSheetLayoutView="100" workbookViewId="0" xr3:uid="{F61E907F-69B4-514A-886C-6D8A89E773CC}">
      <selection activeCell="B2" sqref="B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小林大迫設楽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柔 住</dc:creator>
  <dcterms:created xsi:type="dcterms:W3CDTF">2018-09-13T09:48:31Z</dcterms:created>
</cp:coreProperties>
</file>